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tabRatio="675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1" sheetId="1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C25" i="1"/>
  <c r="P13" l="1"/>
  <c r="E12"/>
  <c r="F12"/>
  <c r="G12"/>
  <c r="H12"/>
  <c r="I12"/>
  <c r="J12"/>
  <c r="K12"/>
  <c r="L12"/>
  <c r="M12"/>
  <c r="N12"/>
  <c r="O12"/>
  <c r="P8"/>
  <c r="D12"/>
  <c r="P11" l="1"/>
  <c r="P22"/>
  <c r="P23"/>
  <c r="P24"/>
  <c r="P25"/>
  <c r="P16"/>
  <c r="P21"/>
  <c r="P17"/>
  <c r="P10"/>
  <c r="P9"/>
  <c r="C171" i="2"/>
  <c r="C158"/>
  <c r="C174"/>
  <c r="C139"/>
  <c r="C173"/>
  <c r="C175" s="1"/>
  <c r="C42"/>
  <c r="C52" s="1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115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E54"/>
  <c r="F22"/>
  <c r="G22"/>
  <c r="G23"/>
  <c r="G24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F56" s="1"/>
  <c r="G55"/>
  <c r="D56"/>
  <c r="G8"/>
  <c r="C50" i="2"/>
  <c r="E56" i="6"/>
  <c r="Q17" i="1" l="1"/>
  <c r="E23" i="5"/>
  <c r="D27"/>
  <c r="C56" i="6"/>
  <c r="G56" s="1"/>
  <c r="G54"/>
  <c r="P26" i="1"/>
  <c r="P12"/>
  <c r="Q16"/>
  <c r="P18"/>
  <c r="C55" i="2"/>
  <c r="C56" s="1"/>
  <c r="P27" i="1" l="1"/>
  <c r="F23" i="5"/>
  <c r="E27"/>
  <c r="D28"/>
  <c r="E28" s="1"/>
  <c r="G23" l="1"/>
  <c r="F27"/>
  <c r="F28" s="1"/>
  <c r="H23" l="1"/>
  <c r="G27"/>
  <c r="G28" l="1"/>
  <c r="I23"/>
  <c r="H27"/>
  <c r="J23" l="1"/>
  <c r="I27"/>
  <c r="H28"/>
  <c r="I28" s="1"/>
  <c r="J27" l="1"/>
  <c r="J28" s="1"/>
  <c r="K23"/>
  <c r="K27" l="1"/>
  <c r="K28" s="1"/>
  <c r="L23"/>
  <c r="M23" l="1"/>
  <c r="L27"/>
  <c r="L28" s="1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<sst xmlns="http://schemas.openxmlformats.org/spreadsheetml/2006/main" count="393" uniqueCount="157">
  <si>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</si>
  <si>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</si>
  <si>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</si>
  <si>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</si>
  <si>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</si>
  <si>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</si>
  <si>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</si>
  <si>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</si>
  <si>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</si>
  <si>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</si>
  <si>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</si>
  <si>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</si>
  <si>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</si>
  <si>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</si>
  <si>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</si>
  <si>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</si>
  <si>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</si>
  <si>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</si>
  <si>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</si>
  <si>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</si>
  <si>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</si>
  <si>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</si>
  <si>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</si>
  <si>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</si>
  <si>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</si>
  <si>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</si>
  <si>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</si>
  <si>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</si>
  <si>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</si>
  <si>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</si>
  <si>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</si>
  <si>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</si>
  <si>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</si>
  <si>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</si>
  <si>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</si>
  <si>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</si>
  <si>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</si>
  <si>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</si>
  <si>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</si>
  <si>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</si>
  <si>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</si>
  <si>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</si>
  <si>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</si>
  <si>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</si>
  <si>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</si>
  <si>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</si>
  <si>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</si>
  <si>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</si>
  <si>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</si>
  <si>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</si>
  <si>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</si>
  <si>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</si>
  <si>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</si>
  <si>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</si>
  <si>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</si>
  <si>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</si>
  <si>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</si>
  <si>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</si>
  <si>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</si>
  <si>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</si>
  <si>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</si>
  <si>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</si>
  <si>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</si>
  <si>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</si>
  <si>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</si>
  <si>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</si>
  <si>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</si>
  <si>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</si>
  <si>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</si>
  <si>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</si>
  <si>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</si>
  <si>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</si>
  <si>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</si>
  <si>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</si>
  <si>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</si>
  <si>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</si>
  <si>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</si>
  <si>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</si>
  <si>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</si>
  <si>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</si>
  <si>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</si>
  <si>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</si>
  <si>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</si>
  <si>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</si>
  <si>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</si>
  <si>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</si>
  <si>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</si>
  <si>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</si>
  <si>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</si>
  <si>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</si>
  <si>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</si>
  <si>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</si>
  <si>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</si>
  <si>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</si>
  <si>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</si>
  <si>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</si>
  <si>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</si>
  <si>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</si>
  <si>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</si>
  <si>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</si>
  <si>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</si>
  <si>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</si>
  <si>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</si>
  <si>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</si>
  <si>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</si>
  <si>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</si>
  <si>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</si>
  <si>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</si>
  <si>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</si>
  <si>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</si>
  <si>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</si>
  <si>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</si>
  <si>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</si>
  <si>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</si>
  <si>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</si>
  <si>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</si>
  <si>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</si>
  <si>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</si>
  <si>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</si>
  <si>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</si>
  <si>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</si>
  <si>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</si>
  <si>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</si>
  <si>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</si>
  <si>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август</t>
  </si>
  <si>
    <t>сентябрь</t>
  </si>
  <si>
    <t>октябрь</t>
  </si>
  <si>
    <t>ноябрь</t>
  </si>
  <si>
    <t>декабрь</t>
  </si>
  <si>
    <t>Директор ООО "Сервис - Лайн"</t>
  </si>
  <si>
    <t>Логашева Т.В.</t>
  </si>
  <si>
    <t>отопление</t>
  </si>
  <si>
    <t>гор.водоснабжение</t>
  </si>
  <si>
    <t>гор.вода</t>
  </si>
  <si>
    <t>всего начислено</t>
  </si>
  <si>
    <t xml:space="preserve">итого </t>
  </si>
  <si>
    <t>Содержание жил. Фонда</t>
  </si>
  <si>
    <t>Управление</t>
  </si>
  <si>
    <t xml:space="preserve">Текущий ремонт </t>
  </si>
  <si>
    <t>Обслуживание приборов учета</t>
  </si>
  <si>
    <t>гор.вода ОДН</t>
  </si>
  <si>
    <t>Тех.обслуживание совм.имущ.</t>
  </si>
  <si>
    <t>площадь по л.с.-558,9</t>
  </si>
  <si>
    <t>Аварийно-диспетчерская служба</t>
  </si>
  <si>
    <t>представитель собственников</t>
  </si>
  <si>
    <t>№ 113-А по ул. Октябрьская за 2013 г.</t>
  </si>
  <si>
    <t>долг 2012г.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</si>
  <si>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</si>
  <si>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</si>
  <si>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</si>
  <si>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оплачено</t>
  </si>
  <si>
    <t>,</t>
  </si>
  <si>
    <t>всего по дому</t>
  </si>
  <si>
    <t>тариф</t>
  </si>
  <si>
    <t>7,0руб/кв.м</t>
  </si>
  <si>
    <t>118,9руб/куб.м</t>
  </si>
  <si>
    <t>1491,55Гкал./кв.м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</si>
</sst>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0" xfId="0" applyFont="1" applyFill="1" applyAlignment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3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left"/>
    </xf>
    <xf numFmtId="4" fontId="18" fillId="3" borderId="1" xfId="0" applyNumberFormat="1" applyFont="1" applyFill="1" applyBorder="1" applyAlignment="1"/>
    <xf numFmtId="0" fontId="18" fillId="3" borderId="1" xfId="0" applyFont="1" applyFill="1" applyBorder="1" applyAlignment="1"/>
    <xf numFmtId="1" fontId="18" fillId="3" borderId="1" xfId="0" applyNumberFormat="1" applyFont="1" applyFill="1" applyBorder="1"/>
    <xf numFmtId="0" fontId="18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49" fontId="13" fillId="3" borderId="1" xfId="0" applyNumberFormat="1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49" fontId="15" fillId="3" borderId="1" xfId="0" applyNumberFormat="1" applyFont="1" applyFill="1" applyBorder="1" applyAlignment="1">
      <alignment horizontal="center"/>
    </xf>
    <xf numFmtId="49" fontId="15" fillId="3" borderId="1" xfId="0" applyNumberFormat="1" applyFont="1" applyFill="1" applyBorder="1"/>
    <xf numFmtId="49" fontId="3" fillId="3" borderId="1" xfId="0" applyNumberFormat="1" applyFont="1" applyFill="1" applyBorder="1"/>
    <xf numFmtId="0" fontId="3" fillId="3" borderId="1" xfId="0" applyFont="1" applyFill="1" applyBorder="1"/>
    <xf numFmtId="1" fontId="3" fillId="3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3" fillId="0" borderId="1" xfId="0" applyFont="1" applyFill="1" applyBorder="1"/>
    <xf numFmtId="49" fontId="15" fillId="0" borderId="1" xfId="0" applyNumberFormat="1" applyFont="1" applyFill="1" applyBorder="1"/>
    <xf numFmtId="1" fontId="18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7" fillId="0" borderId="1" xfId="0" applyFont="1" applyFill="1" applyBorder="1"/>
    <xf numFmtId="0" fontId="13" fillId="0" borderId="0" xfId="0" applyFont="1" applyFill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Fill="1" applyBorder="1"/>
    <xf numFmtId="0" fontId="13" fillId="0" borderId="3" xfId="0" applyFont="1" applyFill="1" applyBorder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1" fontId="13" fillId="0" borderId="0" xfId="0" applyNumberFormat="1" applyFont="1" applyFill="1" applyBorder="1"/>
    <xf numFmtId="1" fontId="0" fillId="0" borderId="0" xfId="0" applyNumberFormat="1" applyFill="1"/>
    <xf numFmtId="0" fontId="1" fillId="3" borderId="1" xfId="0" applyFont="1" applyFill="1" applyBorder="1" applyAlignment="1">
      <alignment horizontal="left"/>
    </xf>
    <xf numFmtId="0" fontId="1" fillId="0" borderId="1" xfId="0" applyFont="1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1" fontId="0" fillId="0" borderId="0" xfId="0" applyNumberFormat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18" fillId="4" borderId="1" xfId="0" applyNumberFormat="1" applyFont="1" applyFill="1" applyBorder="1" applyAlignment="1">
      <alignment horizontal="center"/>
    </xf>
    <xf numFmtId="164" fontId="18" fillId="4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6" t="s">
        <v>92</v>
      </c>
      <c r="C1" s="96"/>
      <c r="D1" s="96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6" t="s">
        <v>92</v>
      </c>
      <c r="C38" s="96"/>
      <c r="D38" s="96"/>
    </row>
    <row r="39" spans="2:4" ht="15">
      <c r="B39" s="33" t="s">
        <v>112</v>
      </c>
    </row>
    <row r="41" spans="2:4" ht="15.75">
      <c r="B41" s="32" t="s">
        <v>115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113</v>
      </c>
      <c r="C72" s="30">
        <v>3067.43</v>
      </c>
      <c r="D72" s="30"/>
    </row>
    <row r="73" spans="2:5" ht="15">
      <c r="B73" s="30" t="s">
        <v>118</v>
      </c>
      <c r="C73" s="30">
        <v>368.9</v>
      </c>
      <c r="D73" s="30"/>
    </row>
    <row r="74" spans="2:5" ht="15">
      <c r="B74" s="30" t="s">
        <v>119</v>
      </c>
      <c r="C74" s="30">
        <v>611.62</v>
      </c>
      <c r="D74" s="30"/>
    </row>
    <row r="75" spans="2:5" ht="15">
      <c r="B75" s="30" t="s">
        <v>120</v>
      </c>
      <c r="C75" s="30">
        <v>2480.11</v>
      </c>
      <c r="D75" s="30"/>
    </row>
    <row r="76" spans="2:5" ht="15">
      <c r="B76" s="30" t="s">
        <v>121</v>
      </c>
      <c r="C76" s="30">
        <v>6015.56</v>
      </c>
      <c r="D76" s="30"/>
    </row>
    <row r="77" spans="2:5" ht="15">
      <c r="B77" s="30" t="s">
        <v>122</v>
      </c>
      <c r="C77" s="30">
        <v>2160.7600000000002</v>
      </c>
      <c r="D77" s="30"/>
    </row>
    <row r="78" spans="2:5" ht="15">
      <c r="B78" s="30" t="s">
        <v>114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116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117</v>
      </c>
      <c r="C81" s="30">
        <v>0</v>
      </c>
      <c r="D81" s="30"/>
      <c r="E81" t="s">
        <v>116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111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7" t="s">
        <v>0</v>
      </c>
      <c r="B1" s="97"/>
      <c r="C1" s="97"/>
      <c r="D1" s="97"/>
      <c r="E1" s="97"/>
    </row>
    <row r="3" spans="1:7">
      <c r="A3" s="5" t="s">
        <v>17</v>
      </c>
      <c r="B3" s="5"/>
      <c r="C3" s="5"/>
      <c r="D3" s="5"/>
      <c r="E3" s="5"/>
    </row>
    <row r="4" spans="1:7">
      <c r="B4" s="5" t="s">
        <v>108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109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0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0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0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0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0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0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0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0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0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0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0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0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0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0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0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0">
        <f t="shared" si="0"/>
        <v>169427</v>
      </c>
    </row>
    <row r="24" spans="1:7">
      <c r="A24" s="2"/>
      <c r="B24" s="9" t="s">
        <v>110</v>
      </c>
      <c r="C24" s="10"/>
      <c r="D24" s="10"/>
      <c r="E24" s="10"/>
      <c r="F24" s="10"/>
      <c r="G24" s="40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0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0"/>
    </row>
    <row r="27" spans="1:7">
      <c r="A27" s="2"/>
      <c r="B27" s="3"/>
      <c r="C27" s="10"/>
      <c r="D27" s="10"/>
      <c r="E27" s="10"/>
      <c r="F27" s="10"/>
      <c r="G27" s="40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0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0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0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0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0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0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0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0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0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0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0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0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0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0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0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0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0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0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0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0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0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0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0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0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0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0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0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0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0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7" t="s">
        <v>0</v>
      </c>
      <c r="B1" s="97"/>
      <c r="C1" s="97"/>
      <c r="D1" s="97"/>
      <c r="E1" s="97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sqref="A1:P32"/>
    </sheetView>
  </sheetViews>
  <sheetFormatPr defaultRowHeight="12.75"/>
  <cols>
    <col min="1" max="1" width="4.140625" bestFit="1" customWidth="1"/>
    <col min="2" max="2" width="28.85546875" customWidth="1"/>
    <col min="3" max="3" width="10.28515625" customWidth="1"/>
    <col min="4" max="4" width="7.28515625" customWidth="1"/>
    <col min="5" max="5" width="6.7109375" customWidth="1"/>
    <col min="6" max="7" width="6.5703125" bestFit="1" customWidth="1"/>
    <col min="8" max="8" width="6.140625" customWidth="1"/>
    <col min="9" max="9" width="5.7109375" customWidth="1"/>
    <col min="10" max="10" width="6" style="77" customWidth="1"/>
    <col min="11" max="11" width="6.7109375" customWidth="1"/>
    <col min="12" max="12" width="6" customWidth="1"/>
    <col min="13" max="13" width="7.140625" customWidth="1"/>
    <col min="14" max="14" width="7.28515625" customWidth="1"/>
    <col min="15" max="15" width="8" customWidth="1"/>
    <col min="16" max="16" width="10.7109375" bestFit="1" customWidth="1"/>
  </cols>
  <sheetData>
    <row r="1" spans="1:17" ht="18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7">
      <c r="A2" s="99" t="s">
        <v>17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7">
      <c r="A3" s="99" t="s">
        <v>145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</row>
    <row r="4" spans="1:17">
      <c r="A4" s="44"/>
      <c r="B4" s="45"/>
      <c r="D4" s="45"/>
      <c r="E4" s="45"/>
      <c r="F4" s="45"/>
      <c r="G4" s="44"/>
      <c r="H4" s="44"/>
      <c r="I4" s="44"/>
      <c r="J4" s="74"/>
      <c r="L4" s="44"/>
      <c r="M4" s="44"/>
      <c r="N4" s="45" t="s">
        <v>142</v>
      </c>
    </row>
    <row r="5" spans="1:17">
      <c r="A5" s="46"/>
      <c r="B5" s="46" t="s">
        <v>5</v>
      </c>
      <c r="C5" s="65"/>
      <c r="D5" s="47" t="s">
        <v>107</v>
      </c>
      <c r="E5" s="47" t="s">
        <v>31</v>
      </c>
      <c r="F5" s="47" t="s">
        <v>32</v>
      </c>
      <c r="G5" s="47" t="s">
        <v>33</v>
      </c>
      <c r="H5" s="47" t="s">
        <v>34</v>
      </c>
      <c r="I5" s="47" t="s">
        <v>35</v>
      </c>
      <c r="J5" s="46" t="s">
        <v>36</v>
      </c>
      <c r="K5" s="47" t="s">
        <v>124</v>
      </c>
      <c r="L5" s="47" t="s">
        <v>125</v>
      </c>
      <c r="M5" s="46" t="s">
        <v>126</v>
      </c>
      <c r="N5" s="47" t="s">
        <v>127</v>
      </c>
      <c r="O5" s="46" t="s">
        <v>128</v>
      </c>
      <c r="P5" s="47" t="s">
        <v>25</v>
      </c>
    </row>
    <row r="6" spans="1:17">
      <c r="A6" s="46"/>
      <c r="B6" s="46"/>
      <c r="C6" s="65" t="s">
        <v>153</v>
      </c>
      <c r="D6" s="47"/>
      <c r="E6" s="47"/>
      <c r="F6" s="47"/>
      <c r="G6" s="47"/>
      <c r="H6" s="47"/>
      <c r="I6" s="47"/>
      <c r="J6" s="46"/>
      <c r="K6" s="47"/>
      <c r="L6" s="47"/>
      <c r="M6" s="46"/>
      <c r="N6" s="47"/>
      <c r="O6" s="46"/>
      <c r="P6" s="47"/>
    </row>
    <row r="7" spans="1:17">
      <c r="A7" s="48" t="s">
        <v>1</v>
      </c>
      <c r="B7" s="49" t="s">
        <v>59</v>
      </c>
      <c r="C7" s="84"/>
      <c r="D7" s="49"/>
      <c r="E7" s="50"/>
      <c r="F7" s="50"/>
      <c r="G7" s="51"/>
      <c r="H7" s="51"/>
      <c r="I7" s="51"/>
      <c r="J7" s="53"/>
      <c r="K7" s="51"/>
      <c r="L7" s="51"/>
      <c r="M7" s="52"/>
      <c r="N7" s="51"/>
      <c r="O7" s="53"/>
      <c r="P7" s="54"/>
    </row>
    <row r="8" spans="1:17">
      <c r="A8" s="55" t="s">
        <v>43</v>
      </c>
      <c r="B8" s="49" t="s">
        <v>7</v>
      </c>
      <c r="C8" s="84" t="s">
        <v>154</v>
      </c>
      <c r="D8" s="56">
        <v>3612.3</v>
      </c>
      <c r="E8" s="56">
        <v>3612.31</v>
      </c>
      <c r="F8" s="56">
        <v>3612.3</v>
      </c>
      <c r="G8" s="56">
        <v>3612.29</v>
      </c>
      <c r="H8" s="56">
        <v>3612.3</v>
      </c>
      <c r="I8" s="56">
        <v>3612.3</v>
      </c>
      <c r="J8" s="75">
        <v>3612.3</v>
      </c>
      <c r="K8" s="56">
        <v>3612.3</v>
      </c>
      <c r="L8" s="56">
        <v>3913.3</v>
      </c>
      <c r="M8" s="56">
        <v>3612.3</v>
      </c>
      <c r="N8" s="56">
        <v>3612.3</v>
      </c>
      <c r="O8" s="56">
        <v>3612.3</v>
      </c>
      <c r="P8" s="90">
        <f>SUM(D8:O8)</f>
        <v>43648.600000000006</v>
      </c>
    </row>
    <row r="9" spans="1:17">
      <c r="A9" s="55"/>
      <c r="B9" s="49" t="s">
        <v>131</v>
      </c>
      <c r="C9" s="84" t="s">
        <v>156</v>
      </c>
      <c r="D9" s="92">
        <v>24454.65</v>
      </c>
      <c r="E9" s="56">
        <v>21414.26</v>
      </c>
      <c r="F9" s="56">
        <v>17074.439999999999</v>
      </c>
      <c r="G9" s="56">
        <v>12609.55</v>
      </c>
      <c r="H9" s="56">
        <v>3984.23</v>
      </c>
      <c r="I9" s="56">
        <v>0</v>
      </c>
      <c r="J9" s="75">
        <v>0</v>
      </c>
      <c r="K9" s="56">
        <v>0</v>
      </c>
      <c r="L9" s="56">
        <v>0</v>
      </c>
      <c r="M9" s="56">
        <v>12351.53</v>
      </c>
      <c r="N9" s="56">
        <v>18863.64</v>
      </c>
      <c r="O9" s="56">
        <v>17944.830000000002</v>
      </c>
      <c r="P9" s="90">
        <f t="shared" ref="P9:P10" si="0">SUM(D9:O9)</f>
        <v>128697.13</v>
      </c>
    </row>
    <row r="10" spans="1:17">
      <c r="A10" s="55"/>
      <c r="B10" s="49" t="s">
        <v>132</v>
      </c>
      <c r="C10" s="84" t="s">
        <v>155</v>
      </c>
      <c r="D10" s="56">
        <v>3524.19</v>
      </c>
      <c r="E10" s="56">
        <v>3066.14</v>
      </c>
      <c r="F10" s="56">
        <v>2545.04</v>
      </c>
      <c r="G10" s="56">
        <v>1297.56</v>
      </c>
      <c r="H10" s="56">
        <v>684.51</v>
      </c>
      <c r="I10" s="56">
        <v>-155.13</v>
      </c>
      <c r="J10" s="75">
        <v>208.44</v>
      </c>
      <c r="K10" s="56">
        <v>0</v>
      </c>
      <c r="L10" s="56">
        <v>475.6</v>
      </c>
      <c r="M10" s="56">
        <v>1545.7</v>
      </c>
      <c r="N10" s="56">
        <v>2853.6</v>
      </c>
      <c r="O10" s="56">
        <v>2853.6</v>
      </c>
      <c r="P10" s="90">
        <f t="shared" si="0"/>
        <v>18899.25</v>
      </c>
    </row>
    <row r="11" spans="1:17">
      <c r="A11" s="55"/>
      <c r="B11" s="84" t="s">
        <v>140</v>
      </c>
      <c r="C11" s="84"/>
      <c r="D11" s="56">
        <v>-1440.3</v>
      </c>
      <c r="E11" s="56">
        <v>2142.7800000000002</v>
      </c>
      <c r="F11" s="56">
        <v>2875.4</v>
      </c>
      <c r="G11" s="56">
        <v>0</v>
      </c>
      <c r="H11" s="56">
        <v>0</v>
      </c>
      <c r="I11" s="56">
        <v>0</v>
      </c>
      <c r="J11" s="75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90">
        <f>SUM(D11:O11)</f>
        <v>3577.88</v>
      </c>
    </row>
    <row r="12" spans="1:17">
      <c r="A12" s="55"/>
      <c r="B12" s="49" t="s">
        <v>134</v>
      </c>
      <c r="C12" s="84"/>
      <c r="D12" s="56">
        <f>SUM(D8:D11)</f>
        <v>30150.84</v>
      </c>
      <c r="E12" s="56">
        <f t="shared" ref="E12:O12" si="1">SUM(E8:E11)</f>
        <v>30235.489999999998</v>
      </c>
      <c r="F12" s="56">
        <f t="shared" si="1"/>
        <v>26107.18</v>
      </c>
      <c r="G12" s="56">
        <f t="shared" si="1"/>
        <v>17519.400000000001</v>
      </c>
      <c r="H12" s="56">
        <f t="shared" si="1"/>
        <v>8281.0400000000009</v>
      </c>
      <c r="I12" s="56">
        <f t="shared" si="1"/>
        <v>3457.17</v>
      </c>
      <c r="J12" s="56">
        <f t="shared" si="1"/>
        <v>3820.7400000000002</v>
      </c>
      <c r="K12" s="56">
        <f t="shared" si="1"/>
        <v>3612.3</v>
      </c>
      <c r="L12" s="56">
        <f t="shared" si="1"/>
        <v>4388.9000000000005</v>
      </c>
      <c r="M12" s="56">
        <f t="shared" si="1"/>
        <v>17509.530000000002</v>
      </c>
      <c r="N12" s="56">
        <f t="shared" si="1"/>
        <v>25329.539999999997</v>
      </c>
      <c r="O12" s="56">
        <f t="shared" si="1"/>
        <v>24410.73</v>
      </c>
      <c r="P12" s="62">
        <f>P8+P9+P10+P11</f>
        <v>194822.86000000002</v>
      </c>
    </row>
    <row r="13" spans="1:17">
      <c r="A13" s="48"/>
      <c r="B13" s="84" t="s">
        <v>150</v>
      </c>
      <c r="C13" s="84"/>
      <c r="D13" s="56">
        <v>15404.07</v>
      </c>
      <c r="E13" s="56">
        <v>29435.23</v>
      </c>
      <c r="F13" s="56">
        <v>35373.81</v>
      </c>
      <c r="G13" s="70">
        <v>21626.37</v>
      </c>
      <c r="H13" s="70">
        <v>14291.07</v>
      </c>
      <c r="I13" s="70">
        <v>7910.97</v>
      </c>
      <c r="J13" s="56">
        <v>2915.77</v>
      </c>
      <c r="K13" s="56">
        <v>3356.54</v>
      </c>
      <c r="L13" s="56">
        <v>14081.7</v>
      </c>
      <c r="M13" s="56">
        <v>4127.29</v>
      </c>
      <c r="N13" s="56">
        <v>15501.52</v>
      </c>
      <c r="O13" s="56">
        <v>29139.08</v>
      </c>
      <c r="P13" s="90">
        <f>SUM(D13:O13)</f>
        <v>193163.41999999998</v>
      </c>
    </row>
    <row r="14" spans="1:17">
      <c r="A14" s="48"/>
      <c r="B14" s="84" t="s">
        <v>146</v>
      </c>
      <c r="C14" s="84"/>
      <c r="D14" s="56"/>
      <c r="E14" s="56"/>
      <c r="F14" s="56"/>
      <c r="G14" s="70"/>
      <c r="H14" s="70"/>
      <c r="I14" s="70"/>
      <c r="J14" s="56"/>
      <c r="K14" s="56"/>
      <c r="L14" s="56"/>
      <c r="M14" s="56"/>
      <c r="N14" s="56"/>
      <c r="O14" s="56"/>
      <c r="P14" s="62">
        <v>24043</v>
      </c>
    </row>
    <row r="15" spans="1:17">
      <c r="A15" s="57" t="s">
        <v>3</v>
      </c>
      <c r="B15" s="49" t="s">
        <v>41</v>
      </c>
      <c r="C15" s="84"/>
      <c r="D15" s="56"/>
      <c r="E15" s="56"/>
      <c r="F15" s="56"/>
      <c r="G15" s="70"/>
      <c r="H15" s="70"/>
      <c r="I15" s="70"/>
      <c r="J15" s="56"/>
      <c r="K15" s="56"/>
      <c r="L15" s="56"/>
      <c r="M15" s="56"/>
      <c r="N15" s="56"/>
      <c r="O15" s="56"/>
      <c r="P15" s="62"/>
    </row>
    <row r="16" spans="1:17">
      <c r="A16" s="57"/>
      <c r="B16" s="49" t="s">
        <v>131</v>
      </c>
      <c r="C16" s="84"/>
      <c r="D16" s="56">
        <v>26373.63</v>
      </c>
      <c r="E16" s="56">
        <v>21397.79</v>
      </c>
      <c r="F16" s="56">
        <v>16993.48</v>
      </c>
      <c r="G16" s="70">
        <v>12601.91</v>
      </c>
      <c r="H16" s="70">
        <v>3984.24</v>
      </c>
      <c r="I16" s="70">
        <v>0</v>
      </c>
      <c r="J16" s="56">
        <v>0</v>
      </c>
      <c r="K16" s="56">
        <v>0</v>
      </c>
      <c r="L16" s="56">
        <v>0</v>
      </c>
      <c r="M16" s="56">
        <v>12350.03</v>
      </c>
      <c r="N16" s="56">
        <v>18853.189999999999</v>
      </c>
      <c r="O16" s="56">
        <v>17943.349999999999</v>
      </c>
      <c r="P16" s="62">
        <f>SUM(D16:O16)</f>
        <v>130497.62</v>
      </c>
      <c r="Q16" s="88">
        <f>P16-P9</f>
        <v>1800.4899999999907</v>
      </c>
    </row>
    <row r="17" spans="1:17">
      <c r="A17" s="57"/>
      <c r="B17" s="49" t="s">
        <v>133</v>
      </c>
      <c r="C17" s="84"/>
      <c r="D17" s="56">
        <v>2084.4</v>
      </c>
      <c r="E17" s="56">
        <v>7191.18</v>
      </c>
      <c r="F17" s="56">
        <v>5419.44</v>
      </c>
      <c r="G17" s="70">
        <v>1250.6400000000001</v>
      </c>
      <c r="H17" s="70">
        <v>521.1</v>
      </c>
      <c r="I17" s="70">
        <v>208.44</v>
      </c>
      <c r="J17" s="56">
        <v>0</v>
      </c>
      <c r="K17" s="56">
        <v>0</v>
      </c>
      <c r="L17" s="56">
        <v>0</v>
      </c>
      <c r="M17" s="56">
        <v>5263.47</v>
      </c>
      <c r="N17" s="56">
        <v>1783.5</v>
      </c>
      <c r="O17" s="56">
        <v>3567</v>
      </c>
      <c r="P17" s="62">
        <f>SUM(D17:O17)</f>
        <v>27289.17</v>
      </c>
      <c r="Q17" s="88">
        <f>P10+P11-P17</f>
        <v>-4812.0399999999972</v>
      </c>
    </row>
    <row r="18" spans="1:17">
      <c r="A18" s="57"/>
      <c r="B18" s="49" t="s">
        <v>135</v>
      </c>
      <c r="C18" s="84"/>
      <c r="D18" s="90" t="s">
        <v>147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62">
        <f>SUM(P16:P17)</f>
        <v>157786.78999999998</v>
      </c>
      <c r="Q18" t="s">
        <v>149</v>
      </c>
    </row>
    <row r="19" spans="1:17">
      <c r="A19" s="57"/>
      <c r="B19" s="49"/>
      <c r="C19" s="84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62"/>
      <c r="Q19" s="88"/>
    </row>
    <row r="20" spans="1:17">
      <c r="A20" s="58" t="s">
        <v>13</v>
      </c>
      <c r="B20" s="66" t="s">
        <v>136</v>
      </c>
      <c r="C20" s="53">
        <v>6.46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62"/>
    </row>
    <row r="21" spans="1:17">
      <c r="A21" s="59"/>
      <c r="B21" s="67" t="s">
        <v>137</v>
      </c>
      <c r="C21" s="89">
        <v>1.6</v>
      </c>
      <c r="D21" s="56">
        <v>894.24</v>
      </c>
      <c r="E21" s="56">
        <v>894.24</v>
      </c>
      <c r="F21" s="56">
        <v>894.24</v>
      </c>
      <c r="G21" s="56">
        <v>894.24</v>
      </c>
      <c r="H21" s="56">
        <v>894.24</v>
      </c>
      <c r="I21" s="56">
        <v>894.24</v>
      </c>
      <c r="J21" s="56">
        <v>894.24</v>
      </c>
      <c r="K21" s="56">
        <v>894.24</v>
      </c>
      <c r="L21" s="56">
        <v>894.24</v>
      </c>
      <c r="M21" s="56">
        <v>894.24</v>
      </c>
      <c r="N21" s="56">
        <v>894.24</v>
      </c>
      <c r="O21" s="56">
        <v>894.24</v>
      </c>
      <c r="P21" s="62">
        <f>SUM(D21:O21)</f>
        <v>10730.88</v>
      </c>
    </row>
    <row r="22" spans="1:17">
      <c r="A22" s="59"/>
      <c r="B22" s="85" t="s">
        <v>141</v>
      </c>
      <c r="C22" s="89">
        <v>0.8</v>
      </c>
      <c r="D22" s="56">
        <v>447.12</v>
      </c>
      <c r="E22" s="56">
        <v>447.12</v>
      </c>
      <c r="F22" s="56">
        <v>447.12</v>
      </c>
      <c r="G22" s="56">
        <v>447.12</v>
      </c>
      <c r="H22" s="56">
        <v>447.12</v>
      </c>
      <c r="I22" s="56">
        <v>447.12</v>
      </c>
      <c r="J22" s="56">
        <v>447.12</v>
      </c>
      <c r="K22" s="56">
        <v>447.12</v>
      </c>
      <c r="L22" s="56">
        <v>447.12</v>
      </c>
      <c r="M22" s="56">
        <v>447.12</v>
      </c>
      <c r="N22" s="56">
        <v>447.12</v>
      </c>
      <c r="O22" s="56">
        <v>447.12</v>
      </c>
      <c r="P22" s="62">
        <f>SUM(D22:O22)</f>
        <v>5365.44</v>
      </c>
    </row>
    <row r="23" spans="1:17">
      <c r="A23" s="59"/>
      <c r="B23" s="73" t="s">
        <v>139</v>
      </c>
      <c r="C23" s="53">
        <v>1.252</v>
      </c>
      <c r="D23" s="56">
        <v>750</v>
      </c>
      <c r="E23" s="56">
        <v>750</v>
      </c>
      <c r="F23" s="56">
        <v>750</v>
      </c>
      <c r="G23" s="56">
        <v>750</v>
      </c>
      <c r="H23" s="56">
        <v>750</v>
      </c>
      <c r="I23" s="56">
        <v>750</v>
      </c>
      <c r="J23" s="56">
        <v>750</v>
      </c>
      <c r="K23" s="56">
        <v>750</v>
      </c>
      <c r="L23" s="56">
        <v>750</v>
      </c>
      <c r="M23" s="56">
        <v>750</v>
      </c>
      <c r="N23" s="56">
        <v>750</v>
      </c>
      <c r="O23" s="56">
        <v>750</v>
      </c>
      <c r="P23" s="62">
        <f>SUM(D23:O23)</f>
        <v>9000</v>
      </c>
    </row>
    <row r="24" spans="1:17">
      <c r="A24" s="69"/>
      <c r="B24" s="85" t="s">
        <v>143</v>
      </c>
      <c r="C24" s="2">
        <v>0.45</v>
      </c>
      <c r="D24" s="56">
        <v>251.5</v>
      </c>
      <c r="E24" s="56">
        <v>251.5</v>
      </c>
      <c r="F24" s="56">
        <v>251.5</v>
      </c>
      <c r="G24" s="56">
        <v>251.5</v>
      </c>
      <c r="H24" s="56">
        <v>251.5</v>
      </c>
      <c r="I24" s="56">
        <v>251.5</v>
      </c>
      <c r="J24" s="56">
        <v>251.5</v>
      </c>
      <c r="K24" s="56">
        <v>251.5</v>
      </c>
      <c r="L24" s="56">
        <v>251.5</v>
      </c>
      <c r="M24" s="56">
        <v>251.5</v>
      </c>
      <c r="N24" s="56">
        <v>251.5</v>
      </c>
      <c r="O24" s="56">
        <v>251.5</v>
      </c>
      <c r="P24" s="62">
        <f>SUM(D24:O24)</f>
        <v>3018</v>
      </c>
    </row>
    <row r="25" spans="1:17">
      <c r="A25" s="59"/>
      <c r="B25" s="68" t="s">
        <v>138</v>
      </c>
      <c r="C25" s="93">
        <f>C20-C21-C22-C23-C24</f>
        <v>2.3579999999999997</v>
      </c>
      <c r="D25" s="91" t="s">
        <v>148</v>
      </c>
      <c r="E25" s="92"/>
      <c r="F25" s="92"/>
      <c r="G25" s="92"/>
      <c r="H25" s="92"/>
      <c r="I25" s="92"/>
      <c r="J25" s="92">
        <v>2778.5</v>
      </c>
      <c r="K25" s="92"/>
      <c r="L25" s="91"/>
      <c r="M25" s="92">
        <v>1190.3</v>
      </c>
      <c r="N25" s="92"/>
      <c r="O25" s="92"/>
      <c r="P25" s="62">
        <f>SUM(D25:O25)</f>
        <v>3968.8</v>
      </c>
    </row>
    <row r="26" spans="1:17">
      <c r="A26" s="59"/>
      <c r="B26" s="68" t="s">
        <v>135</v>
      </c>
      <c r="C26" s="94"/>
      <c r="D26" s="70"/>
      <c r="E26" s="70"/>
      <c r="F26" s="70"/>
      <c r="G26" s="70"/>
      <c r="H26" s="70"/>
      <c r="I26" s="70"/>
      <c r="J26" s="95" t="s">
        <v>151</v>
      </c>
      <c r="K26" s="70"/>
      <c r="L26" s="70"/>
      <c r="M26" s="70"/>
      <c r="N26" s="70"/>
      <c r="O26" s="70"/>
      <c r="P26" s="71">
        <f>SUM(P21:P25)</f>
        <v>32083.119999999999</v>
      </c>
    </row>
    <row r="27" spans="1:17" s="72" customFormat="1">
      <c r="A27" s="60"/>
      <c r="B27" s="61" t="s">
        <v>152</v>
      </c>
      <c r="C27" s="61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>
        <f>P12-P14-P18-P26</f>
        <v>-19090.049999999963</v>
      </c>
    </row>
    <row r="28" spans="1:17" s="72" customFormat="1">
      <c r="A28" s="78"/>
      <c r="B28" s="79"/>
      <c r="C28" s="79"/>
      <c r="D28" s="79"/>
      <c r="E28" s="80"/>
      <c r="F28" s="80"/>
      <c r="G28" s="80"/>
      <c r="H28" s="80"/>
      <c r="I28" s="80"/>
      <c r="J28" s="81"/>
      <c r="K28" s="80"/>
      <c r="L28" s="78"/>
      <c r="M28" s="82"/>
      <c r="N28" s="78"/>
      <c r="P28" s="83"/>
    </row>
    <row r="30" spans="1:17">
      <c r="A30" s="63"/>
      <c r="B30" s="63" t="s">
        <v>129</v>
      </c>
      <c r="C30" s="63"/>
      <c r="D30" s="63"/>
      <c r="E30" s="64"/>
      <c r="F30" s="64"/>
      <c r="G30" s="64"/>
      <c r="H30" s="64"/>
      <c r="I30" s="64"/>
      <c r="J30" s="76"/>
      <c r="K30" s="64"/>
      <c r="L30" s="64"/>
      <c r="M30" s="100" t="s">
        <v>130</v>
      </c>
      <c r="N30" s="100"/>
      <c r="O30" s="100"/>
      <c r="P30" s="63"/>
    </row>
    <row r="32" spans="1:17">
      <c r="B32" t="s">
        <v>144</v>
      </c>
      <c r="E32" s="86"/>
      <c r="F32" s="86"/>
      <c r="G32" s="86"/>
      <c r="H32" s="86"/>
      <c r="I32" s="86"/>
      <c r="J32" s="87"/>
      <c r="K32" s="86"/>
      <c r="L32" s="86"/>
    </row>
  </sheetData>
  <mergeCells count="4">
    <mergeCell ref="A1:P1"/>
    <mergeCell ref="A2:P2"/>
    <mergeCell ref="A3:P3"/>
    <mergeCell ref="M30:O30"/>
  </mergeCells>
  <phoneticPr fontId="0" type="noConversion"/>
  <pageMargins left="0.46" right="0.24" top="1" bottom="1" header="0.5" footer="0.5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Лист1!#REF!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Лист1!#REF!</f>
        <v>#REF!</v>
      </c>
    </row>
    <row r="9" spans="1:5">
      <c r="A9" s="6"/>
      <c r="B9" s="3" t="s">
        <v>40</v>
      </c>
      <c r="C9" s="15" t="e">
        <f>Лист1!#REF!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Лист1!#REF!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Лист1!#REF!</f>
        <v>#REF!</v>
      </c>
    </row>
    <row r="14" spans="1:5">
      <c r="A14" s="6"/>
      <c r="B14" s="3" t="s">
        <v>39</v>
      </c>
      <c r="C14" s="15" t="e">
        <f>Лист1!#REF!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Лист1!#REF!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Лист1!#REF!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Лист1!#REF!</f>
        <v>#REF!</v>
      </c>
    </row>
    <row r="21" spans="1:3">
      <c r="A21" s="6"/>
      <c r="B21" s="23" t="s">
        <v>61</v>
      </c>
      <c r="C21" s="26" t="e">
        <f>Лист1!#REF!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Лист1!#REF!</f>
        <v>#REF!</v>
      </c>
    </row>
    <row r="27" spans="1:3">
      <c r="A27" s="6"/>
      <c r="B27" s="3" t="s">
        <v>23</v>
      </c>
      <c r="C27" s="16" t="e">
        <f>Лист1!#REF!</f>
        <v>#REF!</v>
      </c>
    </row>
    <row r="28" spans="1:3">
      <c r="A28" s="6"/>
      <c r="B28" s="3" t="s">
        <v>50</v>
      </c>
      <c r="C28" s="16" t="e">
        <f>Лист1!#REF!</f>
        <v>#REF!</v>
      </c>
    </row>
    <row r="29" spans="1:3">
      <c r="A29" s="6"/>
      <c r="B29" s="3" t="s">
        <v>49</v>
      </c>
      <c r="C29" s="16" t="e">
        <f>Лист1!#REF!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Лист1!#REF!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Лист1!#REF!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Лист1!#REF!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Лист1!#REF!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Лист1!#REF!</f>
        <v>#REF!</v>
      </c>
    </row>
    <row r="43" spans="1:3">
      <c r="A43" s="7"/>
      <c r="B43" s="1" t="s">
        <v>38</v>
      </c>
      <c r="C43" s="15" t="e">
        <f>Лист1!#REF!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Лист1!#REF!</f>
        <v>#REF!</v>
      </c>
    </row>
    <row r="46" spans="1:3">
      <c r="A46" s="7"/>
      <c r="B46" s="1" t="s">
        <v>4</v>
      </c>
      <c r="C46" s="15" t="e">
        <f>Лист1!#REF!</f>
        <v>#REF!</v>
      </c>
    </row>
    <row r="47" spans="1:3">
      <c r="A47" s="7"/>
      <c r="B47" s="1" t="s">
        <v>54</v>
      </c>
      <c r="C47" s="15" t="e">
        <f>Лист1!#REF!</f>
        <v>#REF!</v>
      </c>
    </row>
    <row r="48" spans="1:3">
      <c r="A48" s="7"/>
      <c r="B48" s="1" t="s">
        <v>55</v>
      </c>
      <c r="C48" s="15" t="e">
        <f>Лист1!#REF!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Лист1!#REF!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123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38" t="s">
        <v>22</v>
      </c>
      <c r="C145" s="39">
        <v>164630</v>
      </c>
    </row>
    <row r="146" spans="1:3">
      <c r="A146" s="6"/>
      <c r="B146" s="42" t="s">
        <v>23</v>
      </c>
      <c r="C146" s="43">
        <v>40033</v>
      </c>
    </row>
    <row r="147" spans="1:3">
      <c r="A147" s="6"/>
      <c r="B147" s="42" t="s">
        <v>50</v>
      </c>
      <c r="C147" s="43">
        <v>4602</v>
      </c>
    </row>
    <row r="148" spans="1:3">
      <c r="A148" s="6"/>
      <c r="B148" s="42" t="s">
        <v>49</v>
      </c>
      <c r="C148" s="43">
        <v>2286</v>
      </c>
    </row>
    <row r="149" spans="1:3">
      <c r="A149" s="6"/>
      <c r="B149" s="42" t="s">
        <v>24</v>
      </c>
      <c r="C149" s="43">
        <v>0</v>
      </c>
    </row>
    <row r="150" spans="1:3">
      <c r="A150" s="6"/>
      <c r="B150" s="42" t="s">
        <v>105</v>
      </c>
      <c r="C150" s="43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1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1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2014-02-14T03:45:30Z</cp:lastPrinted>
  <dcterms:created xsi:type="dcterms:W3CDTF">1996-10-08T23:32:33Z</dcterms:created>
  <dcterms:modified xsi:type="dcterms:W3CDTF">2014-02-14T03:46:04Z</dcterms:modified>
</cp:coreProperties>
</file>