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S15" i="8"/>
  <c r="U15" s="1"/>
  <c r="T15"/>
  <c r="S28"/>
  <c r="S25" l="1"/>
  <c r="S18"/>
  <c r="S11"/>
  <c r="E11"/>
  <c r="F11"/>
  <c r="G11"/>
  <c r="H11"/>
  <c r="I11"/>
  <c r="J11"/>
  <c r="K11"/>
  <c r="L11"/>
  <c r="M11"/>
  <c r="N11"/>
  <c r="O11"/>
  <c r="P11"/>
  <c r="Q11"/>
  <c r="R11"/>
  <c r="D11"/>
  <c r="S10"/>
  <c r="S9"/>
  <c r="S17"/>
  <c r="S16"/>
  <c r="S14"/>
  <c r="S27"/>
  <c r="C28"/>
  <c r="S20"/>
  <c r="S12"/>
  <c r="S21"/>
  <c r="S22"/>
  <c r="S23"/>
  <c r="S24"/>
  <c r="C171" i="2"/>
  <c r="C158"/>
  <c r="C174"/>
  <c r="C139"/>
  <c r="C173"/>
  <c r="C175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11"/>
  <c r="O13"/>
  <c r="O15"/>
  <c r="O16"/>
  <c r="O18"/>
  <c r="O20"/>
  <c r="C22"/>
  <c r="D22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E22"/>
  <c r="G22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D54"/>
  <c r="D56" s="1"/>
  <c r="F54"/>
  <c r="G55"/>
  <c r="F56"/>
  <c r="G8"/>
  <c r="C50" i="2"/>
  <c r="C52"/>
  <c r="S26" i="8" l="1"/>
  <c r="T11"/>
  <c r="G24" i="6"/>
  <c r="O22" i="5"/>
  <c r="C27"/>
  <c r="D23"/>
  <c r="O21"/>
  <c r="E23"/>
  <c r="D27"/>
  <c r="C56" i="6"/>
  <c r="C115" i="2"/>
  <c r="E54" i="6"/>
  <c r="E56" s="1"/>
  <c r="C55" i="2"/>
  <c r="C56" s="1"/>
  <c r="S13" i="8"/>
  <c r="S29" l="1"/>
  <c r="F23" i="5"/>
  <c r="E27"/>
  <c r="G54" i="6"/>
  <c r="D28" i="5"/>
  <c r="E28" s="1"/>
  <c r="G56" i="6"/>
  <c r="F27" i="5" l="1"/>
  <c r="G23"/>
  <c r="G27" l="1"/>
  <c r="H23"/>
  <c r="F28"/>
  <c r="G28" l="1"/>
  <c r="H27"/>
  <c r="H28" s="1"/>
  <c r="I23"/>
  <c r="J23" l="1"/>
  <c r="I27"/>
  <c r="I28"/>
  <c r="K23" l="1"/>
  <c r="J27"/>
  <c r="J28"/>
  <c r="L23" l="1"/>
  <c r="K27"/>
  <c r="K28"/>
  <c r="L27" l="1"/>
  <c r="L28" s="1"/>
  <c r="M23"/>
  <c r="M27" l="1"/>
  <c r="M28" s="1"/>
  <c r="N28" s="1"/>
  <c r="N23"/>
  <c r="N27" s="1"/>
  <c r="O27" l="1"/>
</calcChain>
</file>

<file path=xl/sharedStrings.xml><?xml version="1.0" encoding="utf-8"?>
<sst xmlns="http://schemas.openxmlformats.org/spreadsheetml/2006/main" count="391" uniqueCount="154">
  <si>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</si>
  <si>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</si>
  <si>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</si>
  <si>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</si>
  <si>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</si>
  <si>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</si>
  <si>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</si>
  <si>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</si>
  <si>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</si>
  <si>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</si>
  <si>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</si>
  <si>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</si>
  <si>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</si>
  <si>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</si>
  <si>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</si>
  <si>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</si>
  <si>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</si>
  <si>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</si>
  <si>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</si>
  <si>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</si>
  <si>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</si>
  <si>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</si>
  <si>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</si>
  <si>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</si>
  <si>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</si>
  <si>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</si>
  <si>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</si>
  <si>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</si>
  <si>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</si>
  <si>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</si>
  <si>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</si>
  <si>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</si>
  <si>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</si>
  <si>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</si>
  <si>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</si>
  <si>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</si>
  <si>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</si>
  <si>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</si>
  <si>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</si>
  <si>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</si>
  <si>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</si>
  <si>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</si>
  <si>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</si>
  <si>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</si>
  <si>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</si>
  <si>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</si>
  <si>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</si>
  <si>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</si>
  <si>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</si>
  <si>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</si>
  <si>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</si>
  <si>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</si>
  <si>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</si>
  <si>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</si>
  <si>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</si>
  <si>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</si>
  <si>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</si>
  <si>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</si>
  <si>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</si>
  <si>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</si>
  <si>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</si>
  <si>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</si>
  <si>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</si>
  <si>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</si>
  <si>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</si>
  <si>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</si>
  <si>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</si>
  <si>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</si>
  <si>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</si>
  <si>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</si>
  <si>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</si>
  <si>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</si>
  <si>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</si>
  <si>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</si>
  <si>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</si>
  <si>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</si>
  <si>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</si>
  <si>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</si>
  <si>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</si>
  <si>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</si>
  <si>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</si>
  <si>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</si>
  <si>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</si>
  <si>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</si>
  <si>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</si>
  <si>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</si>
  <si>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</si>
  <si>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</si>
  <si>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</si>
  <si>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</si>
  <si>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</si>
  <si>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</si>
  <si>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</si>
  <si>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</si>
  <si>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</si>
  <si>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</si>
  <si>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</si>
  <si>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</si>
  <si>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</si>
  <si>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</si>
  <si>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</si>
  <si>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</si>
  <si>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</si>
  <si>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</si>
  <si>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</si>
  <si>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</si>
  <si>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</si>
  <si>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</si>
  <si>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</si>
  <si>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</si>
  <si>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</si>
  <si>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</si>
  <si>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</si>
  <si>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</si>
  <si>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</si>
  <si>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</si>
  <si>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</si>
  <si>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</si>
  <si>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</si>
  <si>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</si>
  <si>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</si>
  <si>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</si>
  <si>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</si>
  <si>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</si>
  <si>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</si>
  <si>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</si>
  <si>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</si>
  <si>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</si>
  <si>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итого</t>
  </si>
  <si>
    <t>Директор ООО "Сервис - Лайн"</t>
  </si>
  <si>
    <t>ИТОГО(долг/переплата)</t>
  </si>
  <si>
    <t>Текущий ремонт (подряды)</t>
  </si>
  <si>
    <t>ИТОГО</t>
  </si>
  <si>
    <t>октяб</t>
  </si>
  <si>
    <t>ноябрь</t>
  </si>
  <si>
    <t>Аварийная служба</t>
  </si>
  <si>
    <t xml:space="preserve">  Логашева Т.В.</t>
  </si>
  <si>
    <t>площадь по л.с.-1283,5 кв.м.</t>
  </si>
  <si>
    <t>Обслуживание жилого фонда</t>
  </si>
  <si>
    <t>Тех.обслуживание совм.имущ.</t>
  </si>
  <si>
    <t>представитель собственников</t>
  </si>
  <si>
    <t>уборка придомовой территории</t>
  </si>
  <si>
    <t>всего по дому</t>
  </si>
  <si>
    <t>капит.ремонт(начислено)</t>
  </si>
  <si>
    <t>капит.ремонт(оплачено)</t>
  </si>
  <si>
    <t>Обслуж.общ. приборов учета</t>
  </si>
  <si>
    <t>с кап.ремонтом</t>
  </si>
  <si>
    <t xml:space="preserve">иттого (кап.ремонт) </t>
  </si>
  <si>
    <t>процент- займа-1,3 руб/м кв. в месяц</t>
  </si>
  <si>
    <t>оплата 15%</t>
  </si>
  <si>
    <t>софинансирование 15%начислено</t>
  </si>
  <si>
    <t>всего начислено</t>
  </si>
  <si>
    <t>уборка подъезда</t>
  </si>
  <si>
    <t xml:space="preserve">№ 6ул. Зеленая за 2013 год 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</si>
</sst>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 applyAlignment="1"/>
    <xf numFmtId="1" fontId="18" fillId="0" borderId="1" xfId="0" applyNumberFormat="1" applyFont="1" applyFill="1" applyBorder="1" applyAlignment="1"/>
    <xf numFmtId="1" fontId="18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/>
    <xf numFmtId="0" fontId="3" fillId="0" borderId="1" xfId="0" applyFont="1" applyFill="1" applyBorder="1"/>
    <xf numFmtId="1" fontId="17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/>
    <xf numFmtId="49" fontId="1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18" fillId="0" borderId="3" xfId="0" applyFont="1" applyFill="1" applyBorder="1" applyAlignment="1">
      <alignment horizontal="left"/>
    </xf>
    <xf numFmtId="1" fontId="18" fillId="0" borderId="3" xfId="0" applyNumberFormat="1" applyFont="1" applyFill="1" applyBorder="1"/>
    <xf numFmtId="1" fontId="18" fillId="0" borderId="3" xfId="0" applyNumberFormat="1" applyFont="1" applyFill="1" applyBorder="1" applyAlignment="1">
      <alignment horizontal="center"/>
    </xf>
    <xf numFmtId="0" fontId="17" fillId="0" borderId="1" xfId="0" applyFont="1" applyFill="1" applyBorder="1"/>
    <xf numFmtId="0" fontId="0" fillId="0" borderId="0" xfId="0" applyFill="1"/>
    <xf numFmtId="0" fontId="13" fillId="0" borderId="0" xfId="0" applyFont="1" applyFill="1" applyAlignment="1"/>
    <xf numFmtId="0" fontId="13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1" fontId="0" fillId="0" borderId="0" xfId="0" applyNumberFormat="1" applyFill="1"/>
    <xf numFmtId="1" fontId="0" fillId="0" borderId="1" xfId="0" applyNumberFormat="1" applyFill="1" applyBorder="1"/>
    <xf numFmtId="49" fontId="13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left"/>
    </xf>
    <xf numFmtId="1" fontId="18" fillId="0" borderId="4" xfId="0" applyNumberFormat="1" applyFont="1" applyFill="1" applyBorder="1"/>
    <xf numFmtId="1" fontId="18" fillId="0" borderId="4" xfId="0" applyNumberFormat="1" applyFont="1" applyFill="1" applyBorder="1" applyAlignment="1">
      <alignment horizontal="center"/>
    </xf>
    <xf numFmtId="1" fontId="3" fillId="0" borderId="4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0" fontId="13" fillId="0" borderId="1" xfId="0" applyFont="1" applyFill="1" applyBorder="1"/>
    <xf numFmtId="1" fontId="19" fillId="0" borderId="1" xfId="0" applyNumberFormat="1" applyFont="1" applyFill="1" applyBorder="1"/>
    <xf numFmtId="0" fontId="15" fillId="0" borderId="0" xfId="0" applyFont="1" applyFill="1"/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/>
    <xf numFmtId="0" fontId="0" fillId="0" borderId="5" xfId="0" applyFill="1" applyBorder="1"/>
    <xf numFmtId="1" fontId="1" fillId="0" borderId="1" xfId="0" applyNumberFormat="1" applyFont="1" applyFill="1" applyBorder="1"/>
    <xf numFmtId="1" fontId="1" fillId="0" borderId="4" xfId="0" applyNumberFormat="1" applyFont="1" applyFill="1" applyBorder="1"/>
    <xf numFmtId="0" fontId="1" fillId="0" borderId="1" xfId="0" applyFont="1" applyFill="1" applyBorder="1" applyAlignment="1">
      <alignment wrapText="1"/>
    </xf>
    <xf numFmtId="49" fontId="13" fillId="0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left"/>
    </xf>
    <xf numFmtId="1" fontId="0" fillId="0" borderId="2" xfId="0" applyNumberFormat="1" applyFill="1" applyBorder="1"/>
    <xf numFmtId="1" fontId="18" fillId="0" borderId="2" xfId="0" applyNumberFormat="1" applyFont="1" applyFill="1" applyBorder="1" applyAlignment="1">
      <alignment horizontal="center"/>
    </xf>
    <xf numFmtId="1" fontId="18" fillId="0" borderId="2" xfId="0" applyNumberFormat="1" applyFont="1" applyFill="1" applyBorder="1" applyAlignment="1"/>
    <xf numFmtId="1" fontId="1" fillId="0" borderId="2" xfId="0" applyNumberFormat="1" applyFont="1" applyFill="1" applyBorder="1"/>
    <xf numFmtId="1" fontId="3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4" fontId="18" fillId="0" borderId="1" xfId="0" applyNumberFormat="1" applyFont="1" applyFill="1" applyBorder="1" applyAlignment="1">
      <alignment horizontal="left"/>
    </xf>
    <xf numFmtId="1" fontId="0" fillId="0" borderId="6" xfId="0" applyNumberFormat="1" applyFill="1" applyBorder="1"/>
    <xf numFmtId="0" fontId="1" fillId="0" borderId="1" xfId="0" applyFont="1" applyFill="1" applyBorder="1" applyAlignment="1">
      <alignment horizontal="left"/>
    </xf>
    <xf numFmtId="164" fontId="18" fillId="0" borderId="1" xfId="0" applyNumberFormat="1" applyFont="1" applyFill="1" applyBorder="1" applyAlignment="1"/>
    <xf numFmtId="1" fontId="1" fillId="3" borderId="1" xfId="0" applyNumberFormat="1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1" fontId="17" fillId="3" borderId="1" xfId="0" applyNumberFormat="1" applyFont="1" applyFill="1" applyBorder="1"/>
    <xf numFmtId="0" fontId="1" fillId="0" borderId="0" xfId="0" applyFont="1" applyFill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109" t="s">
        <v>92</v>
      </c>
      <c r="C1" s="109"/>
      <c r="D1" s="109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109" t="s">
        <v>92</v>
      </c>
      <c r="C38" s="109"/>
      <c r="D38" s="109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110" t="s">
        <v>0</v>
      </c>
      <c r="B1" s="110"/>
      <c r="C1" s="110"/>
      <c r="D1" s="110"/>
      <c r="E1" s="110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3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3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3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3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3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3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3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3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3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3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3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3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3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3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3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3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3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3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3"/>
    </row>
    <row r="27" spans="1:7">
      <c r="A27" s="2"/>
      <c r="B27" s="3"/>
      <c r="C27" s="10"/>
      <c r="D27" s="10"/>
      <c r="E27" s="10"/>
      <c r="F27" s="10"/>
      <c r="G27" s="43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3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3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3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3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3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3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3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3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3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3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3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3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3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3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3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3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3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3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3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3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3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3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3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3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3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3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3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3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3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110" t="s">
        <v>0</v>
      </c>
      <c r="B1" s="110"/>
      <c r="C1" s="110"/>
      <c r="D1" s="110"/>
      <c r="E1" s="110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83"/>
  <sheetViews>
    <sheetView tabSelected="1" workbookViewId="0">
      <selection activeCell="I15" sqref="I15:S15"/>
    </sheetView>
  </sheetViews>
  <sheetFormatPr defaultColWidth="9.140625" defaultRowHeight="12.75"/>
  <cols>
    <col min="1" max="1" width="4.5703125" style="68" customWidth="1"/>
    <col min="2" max="2" width="27.140625" style="68" customWidth="1"/>
    <col min="3" max="3" width="7.7109375" style="68" customWidth="1"/>
    <col min="4" max="4" width="5.85546875" style="68" customWidth="1"/>
    <col min="5" max="5" width="6.140625" style="68" bestFit="1" customWidth="1"/>
    <col min="6" max="6" width="6.7109375" style="68" hidden="1" customWidth="1"/>
    <col min="7" max="7" width="7" style="68" customWidth="1"/>
    <col min="8" max="8" width="6.5703125" style="68" bestFit="1" customWidth="1"/>
    <col min="9" max="9" width="6.5703125" style="68" customWidth="1"/>
    <col min="10" max="11" width="6.42578125" style="68" customWidth="1"/>
    <col min="12" max="12" width="6.28515625" style="68" customWidth="1"/>
    <col min="13" max="13" width="6" style="68" customWidth="1"/>
    <col min="14" max="14" width="6" style="68" hidden="1" customWidth="1"/>
    <col min="15" max="15" width="6.28515625" style="68" hidden="1" customWidth="1"/>
    <col min="16" max="16" width="7" style="68" customWidth="1"/>
    <col min="17" max="17" width="7.85546875" style="68" bestFit="1" customWidth="1"/>
    <col min="18" max="18" width="7" style="68" bestFit="1" customWidth="1"/>
    <col min="19" max="19" width="8.28515625" style="68" customWidth="1"/>
    <col min="20" max="16384" width="9.140625" style="68"/>
  </cols>
  <sheetData>
    <row r="1" spans="1:21" ht="18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2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1">
      <c r="A3" s="112" t="s">
        <v>125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</row>
    <row r="4" spans="1:21">
      <c r="A4" s="112" t="s">
        <v>153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</row>
    <row r="5" spans="1:2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 t="s">
        <v>137</v>
      </c>
      <c r="N5" s="47"/>
      <c r="O5" s="47"/>
      <c r="P5" s="47"/>
    </row>
    <row r="6" spans="1:21">
      <c r="A6" s="48"/>
      <c r="B6" s="48" t="s">
        <v>5</v>
      </c>
      <c r="C6" s="57" t="s">
        <v>63</v>
      </c>
      <c r="D6" s="49" t="s">
        <v>108</v>
      </c>
      <c r="E6" s="49" t="s">
        <v>31</v>
      </c>
      <c r="F6" s="49" t="s">
        <v>32</v>
      </c>
      <c r="G6" s="49" t="s">
        <v>32</v>
      </c>
      <c r="H6" s="49" t="s">
        <v>33</v>
      </c>
      <c r="I6" s="49" t="s">
        <v>34</v>
      </c>
      <c r="J6" s="49" t="s">
        <v>35</v>
      </c>
      <c r="K6" s="49" t="s">
        <v>36</v>
      </c>
      <c r="L6" s="49" t="s">
        <v>37</v>
      </c>
      <c r="M6" s="49" t="s">
        <v>26</v>
      </c>
      <c r="N6" s="49" t="s">
        <v>27</v>
      </c>
      <c r="O6" s="49" t="s">
        <v>28</v>
      </c>
      <c r="P6" s="48" t="s">
        <v>133</v>
      </c>
      <c r="Q6" s="48" t="s">
        <v>134</v>
      </c>
      <c r="R6" s="48" t="s">
        <v>107</v>
      </c>
      <c r="S6" s="48" t="s">
        <v>132</v>
      </c>
    </row>
    <row r="7" spans="1:21">
      <c r="A7" s="48"/>
      <c r="B7" s="48"/>
      <c r="C7" s="57">
        <v>80385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8"/>
      <c r="Q7" s="48"/>
      <c r="R7" s="48"/>
      <c r="S7" s="48"/>
    </row>
    <row r="8" spans="1:21">
      <c r="A8" s="48" t="s">
        <v>1</v>
      </c>
      <c r="B8" s="50" t="s">
        <v>59</v>
      </c>
      <c r="C8" s="50"/>
      <c r="D8" s="49"/>
      <c r="E8" s="49"/>
      <c r="F8" s="49"/>
      <c r="G8" s="49"/>
      <c r="H8" s="54"/>
      <c r="I8" s="54"/>
      <c r="J8" s="54"/>
      <c r="K8" s="54"/>
      <c r="L8" s="54"/>
      <c r="M8" s="54"/>
      <c r="N8" s="54"/>
      <c r="O8" s="54"/>
      <c r="P8" s="38"/>
      <c r="Q8" s="38"/>
      <c r="R8" s="38"/>
      <c r="S8" s="38"/>
    </row>
    <row r="9" spans="1:21">
      <c r="A9" s="51" t="s">
        <v>43</v>
      </c>
      <c r="B9" s="53" t="s">
        <v>7</v>
      </c>
      <c r="C9" s="101">
        <v>10</v>
      </c>
      <c r="D9" s="75">
        <v>12593</v>
      </c>
      <c r="E9" s="75">
        <v>12624</v>
      </c>
      <c r="F9" s="74"/>
      <c r="G9" s="102">
        <v>12624</v>
      </c>
      <c r="H9" s="102">
        <v>12624</v>
      </c>
      <c r="I9" s="102">
        <v>12624</v>
      </c>
      <c r="J9" s="56">
        <v>12624.31</v>
      </c>
      <c r="K9" s="56">
        <v>12509</v>
      </c>
      <c r="L9" s="56">
        <v>12509</v>
      </c>
      <c r="M9" s="55">
        <v>12527</v>
      </c>
      <c r="N9" s="55">
        <v>12527</v>
      </c>
      <c r="O9" s="55">
        <v>12527</v>
      </c>
      <c r="P9" s="55">
        <v>12527</v>
      </c>
      <c r="Q9" s="55">
        <v>12566</v>
      </c>
      <c r="R9" s="90">
        <v>12566</v>
      </c>
      <c r="S9" s="39">
        <f>SUM(D9:R9)</f>
        <v>175971.31</v>
      </c>
    </row>
    <row r="10" spans="1:21">
      <c r="A10" s="93"/>
      <c r="B10" s="100" t="s">
        <v>141</v>
      </c>
      <c r="C10" s="94">
        <v>1.62</v>
      </c>
      <c r="D10" s="74"/>
      <c r="E10" s="95">
        <v>1339.9</v>
      </c>
      <c r="F10" s="74"/>
      <c r="G10" s="102">
        <v>2084.29</v>
      </c>
      <c r="H10" s="102">
        <v>2084.29</v>
      </c>
      <c r="I10" s="102">
        <v>2084.29</v>
      </c>
      <c r="J10" s="96">
        <v>2084.29</v>
      </c>
      <c r="K10" s="96">
        <v>2084.29</v>
      </c>
      <c r="L10" s="96">
        <v>2084.29</v>
      </c>
      <c r="M10" s="97">
        <v>2087.21</v>
      </c>
      <c r="N10" s="97">
        <v>2087.21</v>
      </c>
      <c r="O10" s="97">
        <v>2087.21</v>
      </c>
      <c r="P10" s="97">
        <v>2087.21</v>
      </c>
      <c r="Q10" s="97">
        <v>2093.5300000000002</v>
      </c>
      <c r="R10" s="98">
        <v>2093.5300000000002</v>
      </c>
      <c r="S10" s="39">
        <f>SUM(D10:R10)</f>
        <v>26381.539999999994</v>
      </c>
    </row>
    <row r="11" spans="1:21">
      <c r="A11" s="93"/>
      <c r="B11" s="100" t="s">
        <v>151</v>
      </c>
      <c r="C11" s="94"/>
      <c r="D11" s="74">
        <f>SUM(D9:D10)</f>
        <v>12593</v>
      </c>
      <c r="E11" s="74">
        <f t="shared" ref="E11:R11" si="0">SUM(E9:E10)</f>
        <v>13963.9</v>
      </c>
      <c r="F11" s="74">
        <f t="shared" si="0"/>
        <v>0</v>
      </c>
      <c r="G11" s="74">
        <f t="shared" si="0"/>
        <v>14708.29</v>
      </c>
      <c r="H11" s="74">
        <f t="shared" si="0"/>
        <v>14708.29</v>
      </c>
      <c r="I11" s="74">
        <f t="shared" si="0"/>
        <v>14708.29</v>
      </c>
      <c r="J11" s="74">
        <f t="shared" si="0"/>
        <v>14708.599999999999</v>
      </c>
      <c r="K11" s="74">
        <f t="shared" si="0"/>
        <v>14593.29</v>
      </c>
      <c r="L11" s="74">
        <f t="shared" si="0"/>
        <v>14593.29</v>
      </c>
      <c r="M11" s="74">
        <f t="shared" si="0"/>
        <v>14614.21</v>
      </c>
      <c r="N11" s="74">
        <f t="shared" si="0"/>
        <v>14614.21</v>
      </c>
      <c r="O11" s="74">
        <f t="shared" si="0"/>
        <v>14614.21</v>
      </c>
      <c r="P11" s="74">
        <f t="shared" si="0"/>
        <v>14614.21</v>
      </c>
      <c r="Q11" s="74">
        <f t="shared" si="0"/>
        <v>14659.53</v>
      </c>
      <c r="R11" s="74">
        <f t="shared" si="0"/>
        <v>14659.53</v>
      </c>
      <c r="S11" s="99">
        <f>D11+E11+G11+H11+I11+J11+K11+L11+M11+P11+Q11+R11</f>
        <v>173124.43</v>
      </c>
      <c r="T11" s="74">
        <f>S9+S10</f>
        <v>202352.84999999998</v>
      </c>
    </row>
    <row r="12" spans="1:21" ht="13.5" thickBot="1">
      <c r="A12" s="76"/>
      <c r="B12" s="77" t="s">
        <v>126</v>
      </c>
      <c r="C12" s="77"/>
      <c r="D12" s="78">
        <v>12408.85</v>
      </c>
      <c r="E12" s="78">
        <v>9734.93</v>
      </c>
      <c r="F12" s="78"/>
      <c r="G12" s="78">
        <v>29147.65</v>
      </c>
      <c r="H12" s="79">
        <v>7650.34</v>
      </c>
      <c r="I12" s="79">
        <v>11743.71</v>
      </c>
      <c r="J12" s="79">
        <v>19712.87</v>
      </c>
      <c r="K12" s="79">
        <v>14057.31</v>
      </c>
      <c r="L12" s="79">
        <v>20742.66</v>
      </c>
      <c r="M12" s="79">
        <v>13380.41</v>
      </c>
      <c r="N12" s="79"/>
      <c r="O12" s="79"/>
      <c r="P12" s="91">
        <v>13889.9</v>
      </c>
      <c r="Q12" s="91">
        <v>9267.31</v>
      </c>
      <c r="R12" s="91">
        <v>13916.71</v>
      </c>
      <c r="S12" s="80">
        <f>SUM(D12:R12)</f>
        <v>175652.65</v>
      </c>
    </row>
    <row r="13" spans="1:21">
      <c r="A13" s="62"/>
      <c r="B13" s="63" t="s">
        <v>130</v>
      </c>
      <c r="C13" s="64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6">
        <f>SUM(D13:R13)</f>
        <v>0</v>
      </c>
    </row>
    <row r="14" spans="1:21">
      <c r="A14" s="51"/>
      <c r="B14" s="103" t="s">
        <v>143</v>
      </c>
      <c r="C14" s="50"/>
      <c r="D14" s="55"/>
      <c r="E14" s="55"/>
      <c r="F14" s="55"/>
      <c r="G14" s="55"/>
      <c r="H14" s="55">
        <v>9006.2000000000007</v>
      </c>
      <c r="I14" s="55">
        <v>9006.2000000000007</v>
      </c>
      <c r="J14" s="55">
        <v>9006.2000000000007</v>
      </c>
      <c r="K14" s="55">
        <v>9006.2000000000007</v>
      </c>
      <c r="L14" s="55">
        <v>9006.2000000000007</v>
      </c>
      <c r="M14" s="55">
        <v>9018.7999999999993</v>
      </c>
      <c r="N14" s="55">
        <v>9018.7999999999993</v>
      </c>
      <c r="O14" s="55">
        <v>9018.7999999999993</v>
      </c>
      <c r="P14" s="55">
        <v>9018.7999999999993</v>
      </c>
      <c r="Q14" s="61">
        <v>0</v>
      </c>
      <c r="R14" s="61">
        <v>0</v>
      </c>
      <c r="S14" s="61">
        <f>SUM(H14:R14)</f>
        <v>81106.200000000012</v>
      </c>
    </row>
    <row r="15" spans="1:21">
      <c r="A15" s="51"/>
      <c r="B15" s="103" t="s">
        <v>144</v>
      </c>
      <c r="C15" s="50"/>
      <c r="D15" s="55"/>
      <c r="E15" s="55"/>
      <c r="F15" s="55"/>
      <c r="G15" s="55"/>
      <c r="H15" s="55"/>
      <c r="I15" s="55">
        <v>3103.9</v>
      </c>
      <c r="J15" s="55">
        <v>8247.02</v>
      </c>
      <c r="K15" s="55">
        <v>6347.8</v>
      </c>
      <c r="L15" s="55">
        <v>16027.38</v>
      </c>
      <c r="M15" s="61">
        <v>9296.5400000000009</v>
      </c>
      <c r="N15" s="55"/>
      <c r="O15" s="55"/>
      <c r="P15" s="61">
        <v>7897.66</v>
      </c>
      <c r="Q15" s="61">
        <v>5258.96</v>
      </c>
      <c r="R15" s="61">
        <v>16117.55</v>
      </c>
      <c r="S15" s="61">
        <f>SUM(I15:R15)</f>
        <v>72296.81</v>
      </c>
      <c r="T15" s="74">
        <f>I15+J15+K15+L15+M15+P15+Q15+R15</f>
        <v>72296.81</v>
      </c>
      <c r="U15" s="74">
        <f>SUM(I15:S15)</f>
        <v>144593.62</v>
      </c>
    </row>
    <row r="16" spans="1:21">
      <c r="A16" s="51"/>
      <c r="B16" s="103" t="s">
        <v>150</v>
      </c>
      <c r="C16" s="50"/>
      <c r="D16" s="55"/>
      <c r="E16" s="55"/>
      <c r="F16" s="55"/>
      <c r="G16" s="55"/>
      <c r="H16" s="104"/>
      <c r="I16" s="55"/>
      <c r="J16" s="55"/>
      <c r="K16" s="55"/>
      <c r="L16" s="55"/>
      <c r="M16" s="55"/>
      <c r="N16" s="55"/>
      <c r="O16" s="55"/>
      <c r="P16" s="61"/>
      <c r="Q16" s="61">
        <v>957960.9</v>
      </c>
      <c r="R16" s="61"/>
      <c r="S16" s="61">
        <f>SUM(Q16:R16)</f>
        <v>957960.9</v>
      </c>
    </row>
    <row r="17" spans="1:19">
      <c r="A17" s="51"/>
      <c r="B17" s="103" t="s">
        <v>149</v>
      </c>
      <c r="C17" s="50"/>
      <c r="D17" s="55"/>
      <c r="E17" s="55"/>
      <c r="F17" s="55"/>
      <c r="G17" s="55"/>
      <c r="H17" s="104"/>
      <c r="I17" s="55"/>
      <c r="J17" s="55"/>
      <c r="K17" s="55"/>
      <c r="L17" s="55"/>
      <c r="M17" s="55"/>
      <c r="N17" s="55"/>
      <c r="O17" s="55"/>
      <c r="P17" s="61"/>
      <c r="Q17" s="61"/>
      <c r="R17" s="61">
        <v>16177.55</v>
      </c>
      <c r="S17" s="61">
        <f>SUM(R17)</f>
        <v>16177.55</v>
      </c>
    </row>
    <row r="18" spans="1:19">
      <c r="A18" s="51"/>
      <c r="B18" s="103" t="s">
        <v>147</v>
      </c>
      <c r="C18" s="50"/>
      <c r="D18" s="55"/>
      <c r="E18" s="55"/>
      <c r="F18" s="55"/>
      <c r="G18" s="55"/>
      <c r="H18" s="104"/>
      <c r="I18" s="55"/>
      <c r="J18" s="55"/>
      <c r="K18" s="55"/>
      <c r="L18" s="55"/>
      <c r="M18" s="55"/>
      <c r="N18" s="55"/>
      <c r="O18" s="55"/>
      <c r="P18" s="61"/>
      <c r="Q18" s="61"/>
      <c r="R18" s="61"/>
      <c r="S18" s="61">
        <f>S16-S15-S17</f>
        <v>869486.54</v>
      </c>
    </row>
    <row r="19" spans="1:19">
      <c r="A19" s="51" t="s">
        <v>127</v>
      </c>
      <c r="B19" s="50" t="s">
        <v>41</v>
      </c>
      <c r="C19" s="50"/>
      <c r="D19" s="55"/>
      <c r="E19" s="55"/>
      <c r="F19" s="55"/>
      <c r="G19" s="55"/>
      <c r="H19" s="104"/>
      <c r="I19" s="55"/>
      <c r="J19" s="55"/>
      <c r="K19" s="55"/>
      <c r="L19" s="55"/>
      <c r="M19" s="55"/>
      <c r="N19" s="55"/>
      <c r="O19" s="55"/>
      <c r="P19" s="61"/>
      <c r="Q19" s="61"/>
      <c r="R19" s="61"/>
      <c r="S19" s="61"/>
    </row>
    <row r="20" spans="1:19">
      <c r="A20" s="52"/>
      <c r="B20" s="72" t="s">
        <v>138</v>
      </c>
      <c r="C20" s="73">
        <v>1.2</v>
      </c>
      <c r="D20" s="81">
        <v>1540</v>
      </c>
      <c r="E20" s="81">
        <v>1540</v>
      </c>
      <c r="F20" s="81">
        <v>1540</v>
      </c>
      <c r="G20" s="81">
        <v>1540</v>
      </c>
      <c r="H20" s="81">
        <v>1540</v>
      </c>
      <c r="I20" s="81">
        <v>1540</v>
      </c>
      <c r="J20" s="81">
        <v>1540</v>
      </c>
      <c r="K20" s="81">
        <v>1540</v>
      </c>
      <c r="L20" s="81">
        <v>1540</v>
      </c>
      <c r="M20" s="81">
        <v>1540</v>
      </c>
      <c r="N20" s="81">
        <v>1540</v>
      </c>
      <c r="O20" s="81">
        <v>1540</v>
      </c>
      <c r="P20" s="81">
        <v>1540</v>
      </c>
      <c r="Q20" s="81">
        <v>1540</v>
      </c>
      <c r="R20" s="81">
        <v>1540</v>
      </c>
      <c r="S20" s="61">
        <f>SUM(D20:R20)</f>
        <v>23100</v>
      </c>
    </row>
    <row r="21" spans="1:19">
      <c r="A21" s="52"/>
      <c r="B21" s="72" t="s">
        <v>139</v>
      </c>
      <c r="C21" s="82">
        <v>0.8</v>
      </c>
      <c r="D21" s="81">
        <v>1027</v>
      </c>
      <c r="E21" s="81">
        <v>1027</v>
      </c>
      <c r="F21" s="81">
        <v>1027</v>
      </c>
      <c r="G21" s="81">
        <v>1027</v>
      </c>
      <c r="H21" s="81">
        <v>1027</v>
      </c>
      <c r="I21" s="81">
        <v>1027</v>
      </c>
      <c r="J21" s="81">
        <v>1027</v>
      </c>
      <c r="K21" s="81">
        <v>1027</v>
      </c>
      <c r="L21" s="81">
        <v>1027</v>
      </c>
      <c r="M21" s="81">
        <v>1027</v>
      </c>
      <c r="N21" s="81">
        <v>1027</v>
      </c>
      <c r="O21" s="81">
        <v>1027</v>
      </c>
      <c r="P21" s="81">
        <v>1027</v>
      </c>
      <c r="Q21" s="81">
        <v>1027</v>
      </c>
      <c r="R21" s="81">
        <v>1027</v>
      </c>
      <c r="S21" s="61">
        <f t="shared" ref="S21:S24" si="1">SUM(D21:R21)</f>
        <v>15405</v>
      </c>
    </row>
    <row r="22" spans="1:19">
      <c r="A22" s="52"/>
      <c r="B22" s="92" t="s">
        <v>145</v>
      </c>
      <c r="C22" s="71">
        <v>0.74</v>
      </c>
      <c r="D22" s="60">
        <v>950</v>
      </c>
      <c r="E22" s="60">
        <v>950</v>
      </c>
      <c r="F22" s="60">
        <v>950</v>
      </c>
      <c r="G22" s="60">
        <v>950</v>
      </c>
      <c r="H22" s="60">
        <v>950</v>
      </c>
      <c r="I22" s="60">
        <v>950</v>
      </c>
      <c r="J22" s="60">
        <v>950</v>
      </c>
      <c r="K22" s="60">
        <v>950</v>
      </c>
      <c r="L22" s="60">
        <v>950</v>
      </c>
      <c r="M22" s="60">
        <v>950</v>
      </c>
      <c r="N22" s="60">
        <v>950</v>
      </c>
      <c r="O22" s="60">
        <v>950</v>
      </c>
      <c r="P22" s="60">
        <v>950</v>
      </c>
      <c r="Q22" s="60">
        <v>950</v>
      </c>
      <c r="R22" s="60">
        <v>950</v>
      </c>
      <c r="S22" s="61">
        <f t="shared" si="1"/>
        <v>14250</v>
      </c>
    </row>
    <row r="23" spans="1:19">
      <c r="A23" s="52"/>
      <c r="B23" s="67" t="s">
        <v>135</v>
      </c>
      <c r="C23" s="73">
        <v>0.9</v>
      </c>
      <c r="D23" s="60">
        <v>1155</v>
      </c>
      <c r="E23" s="60">
        <v>1155</v>
      </c>
      <c r="F23" s="60">
        <v>1155</v>
      </c>
      <c r="G23" s="60">
        <v>1155</v>
      </c>
      <c r="H23" s="60">
        <v>1155</v>
      </c>
      <c r="I23" s="60">
        <v>1155</v>
      </c>
      <c r="J23" s="60">
        <v>1155</v>
      </c>
      <c r="K23" s="60">
        <v>1155</v>
      </c>
      <c r="L23" s="60">
        <v>1155</v>
      </c>
      <c r="M23" s="60">
        <v>1155</v>
      </c>
      <c r="N23" s="60">
        <v>1155</v>
      </c>
      <c r="O23" s="60">
        <v>1155</v>
      </c>
      <c r="P23" s="60">
        <v>1155</v>
      </c>
      <c r="Q23" s="60">
        <v>1155</v>
      </c>
      <c r="R23" s="60">
        <v>1155</v>
      </c>
      <c r="S23" s="61">
        <f t="shared" si="1"/>
        <v>17325</v>
      </c>
    </row>
    <row r="24" spans="1:19">
      <c r="A24" s="58"/>
      <c r="B24" s="59" t="s">
        <v>131</v>
      </c>
      <c r="C24" s="71">
        <v>6.36</v>
      </c>
      <c r="D24" s="105"/>
      <c r="E24" s="105"/>
      <c r="F24" s="106"/>
      <c r="G24" s="105"/>
      <c r="H24" s="105">
        <v>1219.7</v>
      </c>
      <c r="I24" s="105"/>
      <c r="J24" s="106"/>
      <c r="K24" s="106"/>
      <c r="L24" s="106">
        <v>2911.5</v>
      </c>
      <c r="M24" s="106">
        <v>21090.6</v>
      </c>
      <c r="N24" s="106"/>
      <c r="O24" s="106"/>
      <c r="P24" s="107">
        <v>22478.799999999999</v>
      </c>
      <c r="Q24" s="107">
        <v>2359.4</v>
      </c>
      <c r="R24" s="107">
        <v>125.3</v>
      </c>
      <c r="S24" s="107">
        <f t="shared" si="1"/>
        <v>50185.3</v>
      </c>
    </row>
    <row r="25" spans="1:19">
      <c r="A25" s="58"/>
      <c r="B25" s="72" t="s">
        <v>152</v>
      </c>
      <c r="C25" s="71"/>
      <c r="D25" s="105"/>
      <c r="E25" s="105"/>
      <c r="F25" s="106"/>
      <c r="G25" s="105"/>
      <c r="H25" s="105"/>
      <c r="I25" s="105"/>
      <c r="J25" s="106"/>
      <c r="K25" s="106"/>
      <c r="L25" s="106"/>
      <c r="M25" s="106"/>
      <c r="N25" s="106"/>
      <c r="O25" s="106"/>
      <c r="P25" s="107"/>
      <c r="Q25" s="107"/>
      <c r="R25" s="107">
        <v>900</v>
      </c>
      <c r="S25" s="107">
        <f>SUM(R25)</f>
        <v>900</v>
      </c>
    </row>
    <row r="26" spans="1:19">
      <c r="A26" s="40"/>
      <c r="B26" s="72" t="s">
        <v>128</v>
      </c>
      <c r="C26" s="71">
        <v>10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61"/>
      <c r="Q26" s="61"/>
      <c r="R26" s="61"/>
      <c r="S26" s="39">
        <f>SUM(S20:S25)</f>
        <v>121165.3</v>
      </c>
    </row>
    <row r="27" spans="1:19">
      <c r="A27" s="83"/>
      <c r="B27" s="100" t="s">
        <v>141</v>
      </c>
      <c r="C27" s="73">
        <v>1.62</v>
      </c>
      <c r="D27" s="39"/>
      <c r="E27" s="90">
        <v>1340</v>
      </c>
      <c r="F27" s="90"/>
      <c r="G27" s="90">
        <v>2084</v>
      </c>
      <c r="H27" s="90">
        <v>2084</v>
      </c>
      <c r="I27" s="90">
        <v>2084</v>
      </c>
      <c r="J27" s="90">
        <v>2084</v>
      </c>
      <c r="K27" s="90">
        <v>2084</v>
      </c>
      <c r="L27" s="90">
        <v>2084</v>
      </c>
      <c r="M27" s="90">
        <v>2084</v>
      </c>
      <c r="N27" s="90">
        <v>2084</v>
      </c>
      <c r="O27" s="90">
        <v>2084</v>
      </c>
      <c r="P27" s="90">
        <v>2084</v>
      </c>
      <c r="Q27" s="90">
        <v>2084</v>
      </c>
      <c r="R27" s="90">
        <v>2084</v>
      </c>
      <c r="S27" s="61">
        <f>SUM(E27:R27)</f>
        <v>26348</v>
      </c>
    </row>
    <row r="28" spans="1:19" ht="15">
      <c r="A28" s="83"/>
      <c r="B28" s="50" t="s">
        <v>142</v>
      </c>
      <c r="C28" s="84">
        <f>SUM(C26:C27)</f>
        <v>11.620000000000001</v>
      </c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85">
        <f>S11-C7-S26-S27</f>
        <v>-54773.87000000001</v>
      </c>
    </row>
    <row r="29" spans="1:19">
      <c r="B29"/>
      <c r="P29" s="74" t="s">
        <v>146</v>
      </c>
      <c r="S29" s="74">
        <f>S9+S10+S14-C8-S26-S27</f>
        <v>135945.75</v>
      </c>
    </row>
    <row r="31" spans="1:19">
      <c r="A31" s="86"/>
      <c r="C31" s="70"/>
      <c r="D31" s="87"/>
      <c r="E31" s="87"/>
      <c r="F31" s="87"/>
      <c r="G31" s="88"/>
      <c r="H31" s="88"/>
      <c r="I31" s="88"/>
      <c r="J31" s="88"/>
      <c r="K31" s="47"/>
      <c r="L31" s="69" t="s">
        <v>136</v>
      </c>
      <c r="M31" s="69"/>
      <c r="N31" s="69"/>
      <c r="O31" s="47"/>
      <c r="P31" s="47"/>
    </row>
    <row r="32" spans="1:19">
      <c r="A32" s="86"/>
      <c r="B32" s="70" t="s">
        <v>129</v>
      </c>
      <c r="C32" s="86"/>
    </row>
    <row r="33" spans="1:10">
      <c r="A33" s="86"/>
      <c r="B33" s="86"/>
      <c r="D33" s="89"/>
      <c r="E33" s="89"/>
      <c r="F33" s="89"/>
      <c r="G33" s="89"/>
      <c r="H33" s="89"/>
      <c r="I33" s="89"/>
      <c r="J33" s="89"/>
    </row>
    <row r="34" spans="1:10">
      <c r="A34" s="86"/>
      <c r="B34" s="68" t="s">
        <v>140</v>
      </c>
    </row>
    <row r="35" spans="1:10">
      <c r="A35" s="86"/>
    </row>
    <row r="36" spans="1:10">
      <c r="A36" s="86"/>
      <c r="B36" s="108" t="s">
        <v>148</v>
      </c>
    </row>
    <row r="37" spans="1:10">
      <c r="A37" s="86"/>
    </row>
    <row r="38" spans="1:10">
      <c r="A38" s="86"/>
    </row>
    <row r="39" spans="1:10">
      <c r="A39" s="86"/>
    </row>
    <row r="80" spans="3:4">
      <c r="C80" s="86"/>
      <c r="D80" s="86"/>
    </row>
    <row r="81" spans="2:4">
      <c r="B81" s="86"/>
      <c r="C81" s="86"/>
      <c r="D81" s="86"/>
    </row>
    <row r="82" spans="2:4">
      <c r="B82" s="86"/>
      <c r="C82" s="86"/>
      <c r="D82" s="86"/>
    </row>
    <row r="83" spans="2:4">
      <c r="B83" s="86"/>
    </row>
  </sheetData>
  <mergeCells count="3">
    <mergeCell ref="A1:P1"/>
    <mergeCell ref="A3:P3"/>
    <mergeCell ref="A4:P4"/>
  </mergeCells>
  <phoneticPr fontId="0" type="noConversion"/>
  <pageMargins left="0.75" right="0.75" top="1" bottom="1" header="0.5" footer="0.5"/>
  <pageSetup paperSize="9" orientation="landscape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2">
        <v>164630</v>
      </c>
    </row>
    <row r="146" spans="1:3">
      <c r="A146" s="6"/>
      <c r="B146" s="45" t="s">
        <v>23</v>
      </c>
      <c r="C146" s="46">
        <v>40033</v>
      </c>
    </row>
    <row r="147" spans="1:3">
      <c r="A147" s="6"/>
      <c r="B147" s="45" t="s">
        <v>50</v>
      </c>
      <c r="C147" s="46">
        <v>4602</v>
      </c>
    </row>
    <row r="148" spans="1:3">
      <c r="A148" s="6"/>
      <c r="B148" s="45" t="s">
        <v>49</v>
      </c>
      <c r="C148" s="46">
        <v>2286</v>
      </c>
    </row>
    <row r="149" spans="1:3">
      <c r="A149" s="6"/>
      <c r="B149" s="45" t="s">
        <v>24</v>
      </c>
      <c r="C149" s="46">
        <v>0</v>
      </c>
    </row>
    <row r="150" spans="1:3">
      <c r="A150" s="6"/>
      <c r="B150" s="45" t="s">
        <v>105</v>
      </c>
      <c r="C150" s="46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4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4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2013-04-23T03:08:42Z</cp:lastPrinted>
  <dcterms:created xsi:type="dcterms:W3CDTF">1996-10-08T23:32:33Z</dcterms:created>
  <dcterms:modified xsi:type="dcterms:W3CDTF">2014-01-28T08:56:10Z</dcterms:modified>
</cp:coreProperties>
</file>