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1" sheetId="1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38" i="1"/>
  <c r="P19"/>
  <c r="Q27" l="1"/>
  <c r="Q26"/>
  <c r="Q25"/>
  <c r="Q24"/>
  <c r="Q23"/>
  <c r="Q22"/>
  <c r="P36"/>
  <c r="P37" s="1"/>
  <c r="E17"/>
  <c r="F17"/>
  <c r="G17"/>
  <c r="H17"/>
  <c r="I17"/>
  <c r="J17"/>
  <c r="K17"/>
  <c r="L17"/>
  <c r="M17"/>
  <c r="N17"/>
  <c r="O17"/>
  <c r="C37"/>
  <c r="P30"/>
  <c r="D17"/>
  <c r="P16"/>
  <c r="P9"/>
  <c r="P11" l="1"/>
  <c r="P14"/>
  <c r="P29" l="1"/>
  <c r="P31"/>
  <c r="P32"/>
  <c r="P33"/>
  <c r="P34"/>
  <c r="P35"/>
  <c r="P22"/>
  <c r="P25"/>
  <c r="P26"/>
  <c r="P24"/>
  <c r="P23"/>
  <c r="P18"/>
  <c r="P15"/>
  <c r="P13"/>
  <c r="P12"/>
  <c r="P10"/>
  <c r="P8"/>
  <c r="P7"/>
  <c r="C171" i="2"/>
  <c r="C158"/>
  <c r="C174"/>
  <c r="C139"/>
  <c r="C173"/>
  <c r="C42"/>
  <c r="C52" s="1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/>
  <c r="C115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 s="1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E54" s="1"/>
  <c r="E56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C54"/>
  <c r="D54"/>
  <c r="F54"/>
  <c r="G55"/>
  <c r="C56"/>
  <c r="D56"/>
  <c r="F56"/>
  <c r="G8"/>
  <c r="C50" i="2"/>
  <c r="C175"/>
  <c r="C27" i="5"/>
  <c r="D23"/>
  <c r="E23" s="1"/>
  <c r="D27"/>
  <c r="D28" s="1"/>
  <c r="G43" i="6" l="1"/>
  <c r="O22" i="5"/>
  <c r="G56" i="6"/>
  <c r="G54"/>
  <c r="O21" i="5"/>
  <c r="E27"/>
  <c r="F23"/>
  <c r="E28"/>
  <c r="G22" i="6"/>
  <c r="G24" s="1"/>
  <c r="P17" i="1"/>
  <c r="C55" i="2"/>
  <c r="C56" s="1"/>
  <c r="P27" i="1"/>
  <c r="F27" i="5" l="1"/>
  <c r="F28" s="1"/>
  <c r="G23"/>
  <c r="G27" l="1"/>
  <c r="G28" s="1"/>
  <c r="H23"/>
  <c r="I23" l="1"/>
  <c r="H27"/>
  <c r="H28"/>
  <c r="I27" l="1"/>
  <c r="J23"/>
  <c r="J27" l="1"/>
  <c r="K23"/>
  <c r="I28"/>
  <c r="J28" l="1"/>
  <c r="K28" s="1"/>
  <c r="K27"/>
  <c r="L23"/>
  <c r="L27" l="1"/>
  <c r="L28" s="1"/>
  <c r="M23"/>
  <c r="M27" l="1"/>
  <c r="M28" s="1"/>
  <c r="N23"/>
  <c r="N27" s="1"/>
  <c r="O27" s="1"/>
  <c r="N28" l="1"/>
</calcChain>
</file>

<file path=xl/comments1.xml><?xml version="1.0" encoding="utf-8"?>
<comments xmlns="http://schemas.openxmlformats.org/spreadsheetml/2006/main">
  <authors>
    <author>1</author>
  </authors>
  <commentList>
    <comment ref="D35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забор-Стукалов-11494
</t>
        </r>
      </text>
    </comment>
  </commentList>
</comments>
</file>

<file path=xl/sharedStrings.xml><?xml version="1.0" encoding="utf-8"?>
<sst xmlns="http://schemas.openxmlformats.org/spreadsheetml/2006/main" count="406" uniqueCount="167">
  <si>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</si>
  <si>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</si>
  <si>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</si>
  <si>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</si>
  <si>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</si>
  <si>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</si>
  <si>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</si>
  <si>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</si>
  <si>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</si>
  <si>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</si>
  <si>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</si>
  <si>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</si>
  <si>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</si>
  <si>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</si>
  <si>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</si>
  <si>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</si>
  <si>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</si>
  <si>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</si>
  <si>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</si>
  <si>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</si>
  <si>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</si>
  <si>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</si>
  <si>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</si>
  <si>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</si>
  <si>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</si>
  <si>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</si>
  <si>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</si>
  <si>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</si>
  <si>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</si>
  <si>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</si>
  <si>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</si>
  <si>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</si>
  <si>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</si>
  <si>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</si>
  <si>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</si>
  <si>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</si>
  <si>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</si>
  <si>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</si>
  <si>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</si>
  <si>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</si>
  <si>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</si>
  <si>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</si>
  <si>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</si>
  <si>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</si>
  <si>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</si>
  <si>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</si>
  <si>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</si>
  <si>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</si>
  <si>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</si>
  <si>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</si>
  <si>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</si>
  <si>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</si>
  <si>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</si>
  <si>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</si>
  <si>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</si>
  <si>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</si>
  <si>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</si>
  <si>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</si>
  <si>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</si>
  <si>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</si>
  <si>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</si>
  <si>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</si>
  <si>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</si>
  <si>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</si>
  <si>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</si>
  <si>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</si>
  <si>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</si>
  <si>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</si>
  <si>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</si>
  <si>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</si>
  <si>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</si>
  <si>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</si>
  <si>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</si>
  <si>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</si>
  <si>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</si>
  <si>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</si>
  <si>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</si>
  <si>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</si>
  <si>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</si>
  <si>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</si>
  <si>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</si>
  <si>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</si>
  <si>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</si>
  <si>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</si>
  <si>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</si>
  <si>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</si>
  <si>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</si>
  <si>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</si>
  <si>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</si>
  <si>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</si>
  <si>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</si>
  <si>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</si>
  <si>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</si>
  <si>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</si>
  <si>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</si>
  <si>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</si>
  <si>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</si>
  <si>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</si>
  <si>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</si>
  <si>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</si>
  <si>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</si>
  <si>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</si>
  <si>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</si>
  <si>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</si>
  <si>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</si>
  <si>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</si>
  <si>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</si>
  <si>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</si>
  <si>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</si>
  <si>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</si>
  <si>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</si>
  <si>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</si>
  <si>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</si>
  <si>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</si>
  <si>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</si>
  <si>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</si>
  <si>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</si>
  <si>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</si>
  <si>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</si>
  <si>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</si>
  <si>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</si>
  <si>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</si>
  <si>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</si>
  <si>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</si>
  <si>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</si>
  <si>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>1.2</t>
  </si>
  <si>
    <t>вывоз мусора</t>
  </si>
  <si>
    <t>уборка двора</t>
  </si>
  <si>
    <t>всего начислено</t>
  </si>
  <si>
    <t xml:space="preserve"> оплачено (собственниками):</t>
  </si>
  <si>
    <t>2</t>
  </si>
  <si>
    <t>Директор ООО "Сервис - Лайн"</t>
  </si>
  <si>
    <t>Логашева Т.В.</t>
  </si>
  <si>
    <t>1.3.</t>
  </si>
  <si>
    <t>итого</t>
  </si>
  <si>
    <t>Отопление</t>
  </si>
  <si>
    <t>октябр</t>
  </si>
  <si>
    <t>август</t>
  </si>
  <si>
    <t>сентяб</t>
  </si>
  <si>
    <t>ноябрь</t>
  </si>
  <si>
    <t>апрель</t>
  </si>
  <si>
    <t>февраль</t>
  </si>
  <si>
    <t>холодная вода</t>
  </si>
  <si>
    <t>отопление</t>
  </si>
  <si>
    <t>декабрь</t>
  </si>
  <si>
    <t>водоотведение</t>
  </si>
  <si>
    <t>Содержание придомов. Тер-ии</t>
  </si>
  <si>
    <t>Уборка подъездов</t>
  </si>
  <si>
    <t>Управление</t>
  </si>
  <si>
    <t>обслуживанние приб. Учета</t>
  </si>
  <si>
    <t>итого расходов</t>
  </si>
  <si>
    <t>холодная вода ОДН</t>
  </si>
  <si>
    <t>горячая вода ОДН</t>
  </si>
  <si>
    <t>площадь по л.с.812,8м.кв</t>
  </si>
  <si>
    <t>Тех.обслуживание совм.имущ.</t>
  </si>
  <si>
    <t>аварийно-диспетчерская служба</t>
  </si>
  <si>
    <t>представитель собственников</t>
  </si>
  <si>
    <t xml:space="preserve">№ 68 по ул. Ленина за 2013 года </t>
  </si>
  <si>
    <t>ОДН водоотведение</t>
  </si>
  <si>
    <t>Содержание и обслуживание совместного имущества</t>
  </si>
  <si>
    <t>Текущий ремонт</t>
  </si>
  <si>
    <t>янв-забор</t>
  </si>
  <si>
    <t xml:space="preserve"> водоотведение</t>
  </si>
  <si>
    <t>Абдин-24 256,07- безнадежная</t>
  </si>
  <si>
    <t>поверка приборов учета</t>
  </si>
  <si>
    <t>доход по дому за 2012г.</t>
  </si>
  <si>
    <t>тариф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</si>
</sst>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/>
    <xf numFmtId="1" fontId="18" fillId="0" borderId="1" xfId="0" applyNumberFormat="1" applyFont="1" applyFill="1" applyBorder="1" applyAlignment="1"/>
    <xf numFmtId="1" fontId="18" fillId="0" borderId="2" xfId="0" applyNumberFormat="1" applyFont="1" applyFill="1" applyBorder="1" applyAlignment="1"/>
    <xf numFmtId="1" fontId="18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/>
    <xf numFmtId="0" fontId="3" fillId="0" borderId="0" xfId="0" applyFont="1" applyFill="1"/>
    <xf numFmtId="1" fontId="3" fillId="0" borderId="1" xfId="0" applyNumberFormat="1" applyFont="1" applyFill="1" applyBorder="1"/>
    <xf numFmtId="1" fontId="17" fillId="0" borderId="1" xfId="0" applyNumberFormat="1" applyFont="1" applyFill="1" applyBorder="1" applyAlignment="1"/>
    <xf numFmtId="0" fontId="17" fillId="0" borderId="1" xfId="0" applyFont="1" applyFill="1" applyBorder="1" applyAlignment="1">
      <alignment horizontal="left"/>
    </xf>
    <xf numFmtId="0" fontId="18" fillId="0" borderId="2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3" fillId="0" borderId="1" xfId="0" applyFont="1" applyFill="1" applyBorder="1"/>
    <xf numFmtId="49" fontId="13" fillId="0" borderId="4" xfId="0" applyNumberFormat="1" applyFont="1" applyFill="1" applyBorder="1" applyAlignment="1">
      <alignment horizontal="center"/>
    </xf>
    <xf numFmtId="0" fontId="0" fillId="0" borderId="1" xfId="0" applyFill="1" applyBorder="1"/>
    <xf numFmtId="1" fontId="1" fillId="0" borderId="5" xfId="0" applyNumberFormat="1" applyFont="1" applyFill="1" applyBorder="1" applyAlignment="1"/>
    <xf numFmtId="1" fontId="18" fillId="0" borderId="1" xfId="0" applyNumberFormat="1" applyFont="1" applyFill="1" applyBorder="1"/>
    <xf numFmtId="1" fontId="1" fillId="0" borderId="2" xfId="0" applyNumberFormat="1" applyFont="1" applyFill="1" applyBorder="1" applyAlignment="1"/>
    <xf numFmtId="1" fontId="17" fillId="0" borderId="2" xfId="0" applyNumberFormat="1" applyFont="1" applyFill="1" applyBorder="1" applyAlignment="1"/>
    <xf numFmtId="0" fontId="1" fillId="0" borderId="1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1" fontId="18" fillId="0" borderId="2" xfId="0" applyNumberFormat="1" applyFont="1" applyFill="1" applyBorder="1"/>
    <xf numFmtId="0" fontId="18" fillId="0" borderId="4" xfId="0" applyFont="1" applyFill="1" applyBorder="1" applyAlignment="1">
      <alignment horizontal="left"/>
    </xf>
    <xf numFmtId="1" fontId="18" fillId="0" borderId="4" xfId="0" applyNumberFormat="1" applyFont="1" applyFill="1" applyBorder="1"/>
    <xf numFmtId="1" fontId="18" fillId="0" borderId="4" xfId="0" applyNumberFormat="1" applyFont="1" applyFill="1" applyBorder="1" applyAlignment="1">
      <alignment horizontal="center"/>
    </xf>
    <xf numFmtId="1" fontId="17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/>
    <xf numFmtId="1" fontId="0" fillId="0" borderId="0" xfId="0" applyNumberFormat="1" applyFill="1"/>
    <xf numFmtId="1" fontId="18" fillId="0" borderId="0" xfId="0" applyNumberFormat="1" applyFont="1" applyFill="1"/>
    <xf numFmtId="0" fontId="18" fillId="0" borderId="0" xfId="0" applyFont="1" applyFill="1"/>
    <xf numFmtId="1" fontId="0" fillId="0" borderId="1" xfId="0" applyNumberFormat="1" applyFill="1" applyBorder="1" applyAlignment="1">
      <alignment horizontal="center"/>
    </xf>
    <xf numFmtId="0" fontId="15" fillId="0" borderId="0" xfId="0" applyFont="1" applyFill="1"/>
    <xf numFmtId="0" fontId="1" fillId="0" borderId="1" xfId="0" applyFont="1" applyFill="1" applyBorder="1"/>
    <xf numFmtId="0" fontId="0" fillId="0" borderId="3" xfId="0" applyFill="1" applyBorder="1"/>
    <xf numFmtId="0" fontId="18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/>
    <xf numFmtId="1" fontId="1" fillId="0" borderId="1" xfId="0" applyNumberFormat="1" applyFont="1" applyFill="1" applyBorder="1" applyAlignment="1"/>
    <xf numFmtId="2" fontId="18" fillId="0" borderId="1" xfId="0" applyNumberFormat="1" applyFont="1" applyFill="1" applyBorder="1"/>
    <xf numFmtId="1" fontId="0" fillId="3" borderId="1" xfId="0" applyNumberFormat="1" applyFill="1" applyBorder="1" applyAlignment="1">
      <alignment horizontal="center"/>
    </xf>
    <xf numFmtId="0" fontId="3" fillId="3" borderId="1" xfId="0" applyFont="1" applyFill="1" applyBorder="1"/>
    <xf numFmtId="0" fontId="18" fillId="3" borderId="1" xfId="0" applyFont="1" applyFill="1" applyBorder="1"/>
    <xf numFmtId="1" fontId="18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2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102" t="s">
        <v>92</v>
      </c>
      <c r="C1" s="102"/>
      <c r="D1" s="102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102" t="s">
        <v>92</v>
      </c>
      <c r="C38" s="102"/>
      <c r="D38" s="102"/>
    </row>
    <row r="39" spans="2:4" ht="15">
      <c r="B39" s="33" t="s">
        <v>112</v>
      </c>
    </row>
    <row r="41" spans="2:4" ht="15.75">
      <c r="B41" s="32" t="s">
        <v>115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113</v>
      </c>
      <c r="C72" s="30">
        <v>3067.43</v>
      </c>
      <c r="D72" s="30"/>
    </row>
    <row r="73" spans="2:5" ht="15">
      <c r="B73" s="30" t="s">
        <v>118</v>
      </c>
      <c r="C73" s="30">
        <v>368.9</v>
      </c>
      <c r="D73" s="30"/>
    </row>
    <row r="74" spans="2:5" ht="15">
      <c r="B74" s="30" t="s">
        <v>119</v>
      </c>
      <c r="C74" s="30">
        <v>611.62</v>
      </c>
      <c r="D74" s="30"/>
    </row>
    <row r="75" spans="2:5" ht="15">
      <c r="B75" s="30" t="s">
        <v>120</v>
      </c>
      <c r="C75" s="30">
        <v>2480.11</v>
      </c>
      <c r="D75" s="30"/>
    </row>
    <row r="76" spans="2:5" ht="15">
      <c r="B76" s="30" t="s">
        <v>121</v>
      </c>
      <c r="C76" s="30">
        <v>6015.56</v>
      </c>
      <c r="D76" s="30"/>
    </row>
    <row r="77" spans="2:5" ht="15">
      <c r="B77" s="30" t="s">
        <v>122</v>
      </c>
      <c r="C77" s="30">
        <v>2160.7600000000002</v>
      </c>
      <c r="D77" s="30"/>
    </row>
    <row r="78" spans="2:5" ht="15">
      <c r="B78" s="30" t="s">
        <v>114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116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117</v>
      </c>
      <c r="C81" s="30">
        <v>0</v>
      </c>
      <c r="D81" s="30"/>
      <c r="E81" t="s">
        <v>116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111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103" t="s">
        <v>0</v>
      </c>
      <c r="B1" s="103"/>
      <c r="C1" s="103"/>
      <c r="D1" s="103"/>
      <c r="E1" s="103"/>
    </row>
    <row r="3" spans="1:7">
      <c r="A3" s="5" t="s">
        <v>17</v>
      </c>
      <c r="B3" s="5"/>
      <c r="C3" s="5"/>
      <c r="D3" s="5"/>
      <c r="E3" s="5"/>
    </row>
    <row r="4" spans="1:7">
      <c r="B4" s="5" t="s">
        <v>108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109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110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103" t="s">
        <v>0</v>
      </c>
      <c r="B1" s="103"/>
      <c r="C1" s="103"/>
      <c r="D1" s="103"/>
      <c r="E1" s="103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2"/>
  <sheetViews>
    <sheetView tabSelected="1" workbookViewId="0">
      <selection activeCell="Q42" sqref="Q42"/>
    </sheetView>
  </sheetViews>
  <sheetFormatPr defaultColWidth="9.140625" defaultRowHeight="12.75"/>
  <cols>
    <col min="1" max="1" width="5" style="38" customWidth="1"/>
    <col min="2" max="2" width="30.42578125" style="38" customWidth="1"/>
    <col min="3" max="3" width="7" style="38" customWidth="1"/>
    <col min="4" max="4" width="6.5703125" style="38" customWidth="1"/>
    <col min="5" max="5" width="7" style="38" customWidth="1"/>
    <col min="6" max="6" width="6.28515625" style="38" customWidth="1"/>
    <col min="7" max="7" width="7.7109375" style="38" customWidth="1"/>
    <col min="8" max="8" width="5.85546875" style="38" customWidth="1"/>
    <col min="9" max="9" width="6.5703125" style="38" bestFit="1" customWidth="1"/>
    <col min="10" max="10" width="6" style="38" customWidth="1"/>
    <col min="11" max="11" width="6.28515625" style="38" customWidth="1"/>
    <col min="12" max="12" width="5.85546875" style="38" customWidth="1"/>
    <col min="13" max="13" width="7" style="38" customWidth="1"/>
    <col min="14" max="14" width="7.42578125" style="38" customWidth="1"/>
    <col min="15" max="15" width="7.5703125" style="38" customWidth="1"/>
    <col min="16" max="16" width="9" style="61" customWidth="1"/>
    <col min="17" max="16384" width="9.140625" style="38"/>
  </cols>
  <sheetData>
    <row r="1" spans="1:18" ht="18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8">
      <c r="A2" s="105" t="s">
        <v>124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8">
      <c r="A3" s="105" t="s">
        <v>157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</row>
    <row r="4" spans="1:18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 t="s">
        <v>153</v>
      </c>
      <c r="M4" s="76"/>
      <c r="N4" s="76"/>
      <c r="O4" s="76"/>
      <c r="P4" s="76"/>
    </row>
    <row r="5" spans="1:18">
      <c r="A5" s="48"/>
      <c r="B5" s="48" t="s">
        <v>5</v>
      </c>
      <c r="C5" s="66" t="s">
        <v>166</v>
      </c>
      <c r="D5" s="49" t="s">
        <v>107</v>
      </c>
      <c r="E5" s="49" t="s">
        <v>141</v>
      </c>
      <c r="F5" s="49" t="s">
        <v>32</v>
      </c>
      <c r="G5" s="49" t="s">
        <v>140</v>
      </c>
      <c r="H5" s="49" t="s">
        <v>34</v>
      </c>
      <c r="I5" s="49" t="s">
        <v>35</v>
      </c>
      <c r="J5" s="49" t="s">
        <v>36</v>
      </c>
      <c r="K5" s="49" t="s">
        <v>137</v>
      </c>
      <c r="L5" s="49" t="s">
        <v>138</v>
      </c>
      <c r="M5" s="49" t="s">
        <v>136</v>
      </c>
      <c r="N5" s="49" t="s">
        <v>139</v>
      </c>
      <c r="O5" s="49" t="s">
        <v>144</v>
      </c>
      <c r="P5" s="39" t="s">
        <v>25</v>
      </c>
    </row>
    <row r="6" spans="1:18">
      <c r="A6" s="48" t="s">
        <v>1</v>
      </c>
      <c r="B6" s="40" t="s">
        <v>59</v>
      </c>
      <c r="C6" s="40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62"/>
    </row>
    <row r="7" spans="1:18">
      <c r="A7" s="51" t="s">
        <v>43</v>
      </c>
      <c r="B7" s="52" t="s">
        <v>7</v>
      </c>
      <c r="C7" s="52">
        <v>6.77</v>
      </c>
      <c r="D7" s="56">
        <v>5124.22</v>
      </c>
      <c r="E7" s="56">
        <v>5124.22</v>
      </c>
      <c r="F7" s="56">
        <v>5124.22</v>
      </c>
      <c r="G7" s="56">
        <v>5124</v>
      </c>
      <c r="H7" s="56">
        <v>5124.2299999999996</v>
      </c>
      <c r="I7" s="56">
        <v>5124.22</v>
      </c>
      <c r="J7" s="56">
        <v>5124.22</v>
      </c>
      <c r="K7" s="56">
        <v>5124.22</v>
      </c>
      <c r="L7" s="56">
        <v>5124.22</v>
      </c>
      <c r="M7" s="56">
        <v>5124.22</v>
      </c>
      <c r="N7" s="56">
        <v>5124.22</v>
      </c>
      <c r="O7" s="56">
        <v>5124.22</v>
      </c>
      <c r="P7" s="62">
        <f t="shared" ref="P7:P18" si="0">SUM(D7:O7)</f>
        <v>61490.430000000008</v>
      </c>
    </row>
    <row r="8" spans="1:18">
      <c r="A8" s="51" t="s">
        <v>125</v>
      </c>
      <c r="B8" s="52" t="s">
        <v>126</v>
      </c>
      <c r="C8" s="65"/>
      <c r="D8" s="57">
        <v>646.79999999999995</v>
      </c>
      <c r="E8" s="57">
        <v>646.79999999999995</v>
      </c>
      <c r="F8" s="57">
        <v>646.79999999999995</v>
      </c>
      <c r="G8" s="57">
        <v>646.79999999999995</v>
      </c>
      <c r="H8" s="72">
        <v>646.80999999999995</v>
      </c>
      <c r="I8" s="56">
        <v>646.79999999999995</v>
      </c>
      <c r="J8" s="56">
        <v>648.78</v>
      </c>
      <c r="K8" s="56">
        <v>648.78</v>
      </c>
      <c r="L8" s="56">
        <v>648.78</v>
      </c>
      <c r="M8" s="56">
        <v>648.78</v>
      </c>
      <c r="N8" s="63">
        <v>726</v>
      </c>
      <c r="O8" s="63">
        <v>726</v>
      </c>
      <c r="P8" s="62">
        <f t="shared" si="0"/>
        <v>7927.9299999999985</v>
      </c>
    </row>
    <row r="9" spans="1:18">
      <c r="A9" s="51" t="s">
        <v>133</v>
      </c>
      <c r="B9" s="52" t="s">
        <v>135</v>
      </c>
      <c r="C9" s="65"/>
      <c r="D9" s="57">
        <v>30534.47</v>
      </c>
      <c r="E9" s="57">
        <v>25068.37</v>
      </c>
      <c r="F9" s="57">
        <v>18468.439999999999</v>
      </c>
      <c r="G9" s="72">
        <v>13125.62</v>
      </c>
      <c r="H9" s="72">
        <v>4347.4399999999996</v>
      </c>
      <c r="I9" s="56">
        <v>0</v>
      </c>
      <c r="J9" s="56">
        <v>1250.94</v>
      </c>
      <c r="K9" s="56">
        <v>1044.82</v>
      </c>
      <c r="L9" s="56">
        <v>0</v>
      </c>
      <c r="M9" s="72">
        <v>10529.69</v>
      </c>
      <c r="N9" s="63">
        <v>21627.759999999998</v>
      </c>
      <c r="O9" s="63">
        <v>25101.62</v>
      </c>
      <c r="P9" s="62">
        <f t="shared" si="0"/>
        <v>151099.17000000001</v>
      </c>
    </row>
    <row r="10" spans="1:18">
      <c r="A10" s="51" t="s">
        <v>46</v>
      </c>
      <c r="B10" s="52" t="s">
        <v>40</v>
      </c>
      <c r="C10" s="65"/>
      <c r="D10" s="57">
        <v>3839</v>
      </c>
      <c r="E10" s="57">
        <v>3699.31</v>
      </c>
      <c r="F10" s="57">
        <v>3342.48</v>
      </c>
      <c r="G10" s="72">
        <v>2143.25</v>
      </c>
      <c r="H10" s="72">
        <v>1931.56</v>
      </c>
      <c r="I10" s="56">
        <v>612.36</v>
      </c>
      <c r="J10" s="56">
        <v>437.4</v>
      </c>
      <c r="K10" s="56">
        <v>787.32</v>
      </c>
      <c r="L10" s="56">
        <v>174.96</v>
      </c>
      <c r="M10" s="72">
        <v>1189.01</v>
      </c>
      <c r="N10" s="63">
        <v>2972.5</v>
      </c>
      <c r="O10" s="63">
        <v>2734.7</v>
      </c>
      <c r="P10" s="62">
        <f t="shared" si="0"/>
        <v>23863.85</v>
      </c>
    </row>
    <row r="11" spans="1:18">
      <c r="A11" s="51"/>
      <c r="B11" s="75" t="s">
        <v>152</v>
      </c>
      <c r="C11" s="65"/>
      <c r="D11" s="57">
        <v>145.24</v>
      </c>
      <c r="E11" s="57">
        <v>-1231.74</v>
      </c>
      <c r="F11" s="57">
        <v>-89.21</v>
      </c>
      <c r="G11" s="77">
        <v>0</v>
      </c>
      <c r="H11" s="57">
        <v>902.8</v>
      </c>
      <c r="I11" s="57">
        <v>0</v>
      </c>
      <c r="J11" s="57">
        <v>251.09</v>
      </c>
      <c r="K11" s="57">
        <v>251.09</v>
      </c>
      <c r="L11" s="57">
        <v>0</v>
      </c>
      <c r="M11" s="77">
        <v>341.25</v>
      </c>
      <c r="N11" s="74">
        <v>341.25</v>
      </c>
      <c r="O11" s="74">
        <v>341.25</v>
      </c>
      <c r="P11" s="62">
        <f>SUM(D11:O11)</f>
        <v>1253.02</v>
      </c>
    </row>
    <row r="12" spans="1:18">
      <c r="A12" s="51" t="s">
        <v>47</v>
      </c>
      <c r="B12" s="52" t="s">
        <v>127</v>
      </c>
      <c r="C12" s="65">
        <v>3.8</v>
      </c>
      <c r="D12" s="57">
        <v>3088.64</v>
      </c>
      <c r="E12" s="57">
        <v>3088.64</v>
      </c>
      <c r="F12" s="57">
        <v>3088.64</v>
      </c>
      <c r="G12" s="72">
        <v>3088.64</v>
      </c>
      <c r="H12" s="57">
        <v>3088.64</v>
      </c>
      <c r="I12" s="56">
        <v>3088.64</v>
      </c>
      <c r="J12" s="56">
        <v>3088.64</v>
      </c>
      <c r="K12" s="56">
        <v>3088.64</v>
      </c>
      <c r="L12" s="56">
        <v>3088.64</v>
      </c>
      <c r="M12" s="56">
        <v>3088.64</v>
      </c>
      <c r="N12" s="63">
        <v>3088.64</v>
      </c>
      <c r="O12" s="63">
        <v>3088.64</v>
      </c>
      <c r="P12" s="62">
        <f t="shared" si="0"/>
        <v>37063.68</v>
      </c>
      <c r="R12" s="38" t="s">
        <v>163</v>
      </c>
    </row>
    <row r="13" spans="1:18">
      <c r="A13" s="51"/>
      <c r="B13" s="64" t="s">
        <v>142</v>
      </c>
      <c r="C13" s="65"/>
      <c r="D13" s="57">
        <v>1208.98</v>
      </c>
      <c r="E13" s="57">
        <v>1029.75</v>
      </c>
      <c r="F13" s="57">
        <v>1029.75</v>
      </c>
      <c r="G13" s="72">
        <v>1158.1199999999999</v>
      </c>
      <c r="H13" s="57">
        <v>1222.3399999999999</v>
      </c>
      <c r="I13" s="56">
        <v>1289.1400000000001</v>
      </c>
      <c r="J13" s="56">
        <v>1587.1</v>
      </c>
      <c r="K13" s="56">
        <v>1774.15</v>
      </c>
      <c r="L13" s="56">
        <v>1928.53</v>
      </c>
      <c r="M13" s="72">
        <v>1551.17</v>
      </c>
      <c r="N13" s="63">
        <v>1497.25</v>
      </c>
      <c r="O13" s="63">
        <v>1389.43</v>
      </c>
      <c r="P13" s="62">
        <f t="shared" si="0"/>
        <v>16665.71</v>
      </c>
    </row>
    <row r="14" spans="1:18">
      <c r="A14" s="51"/>
      <c r="B14" s="75" t="s">
        <v>151</v>
      </c>
      <c r="C14" s="65"/>
      <c r="D14" s="57">
        <v>58.92</v>
      </c>
      <c r="E14" s="57">
        <v>238.32</v>
      </c>
      <c r="F14" s="57">
        <v>174.16</v>
      </c>
      <c r="G14" s="77">
        <v>-147.16</v>
      </c>
      <c r="H14" s="57">
        <v>-2.56</v>
      </c>
      <c r="I14" s="57">
        <v>46.04</v>
      </c>
      <c r="J14" s="57">
        <v>51.54</v>
      </c>
      <c r="K14" s="57">
        <v>51.54</v>
      </c>
      <c r="L14" s="57">
        <v>51.54</v>
      </c>
      <c r="M14" s="77">
        <v>51.54</v>
      </c>
      <c r="N14" s="74">
        <v>51.54</v>
      </c>
      <c r="O14" s="74">
        <v>51.54</v>
      </c>
      <c r="P14" s="62">
        <f>SUM(D14:O14)</f>
        <v>676.95999999999992</v>
      </c>
    </row>
    <row r="15" spans="1:18">
      <c r="A15" s="51"/>
      <c r="B15" s="64" t="s">
        <v>145</v>
      </c>
      <c r="C15" s="65"/>
      <c r="D15" s="73">
        <v>1404</v>
      </c>
      <c r="E15" s="57">
        <v>1159.2</v>
      </c>
      <c r="F15" s="57">
        <v>913.4</v>
      </c>
      <c r="G15" s="72">
        <v>1177.01</v>
      </c>
      <c r="H15" s="73">
        <v>1167.1099999999999</v>
      </c>
      <c r="I15" s="56">
        <v>919.95</v>
      </c>
      <c r="J15" s="56">
        <v>1048.8599999999999</v>
      </c>
      <c r="K15" s="56">
        <v>1246.57</v>
      </c>
      <c r="L15" s="56">
        <v>1259.74</v>
      </c>
      <c r="M15" s="72">
        <v>1269.49</v>
      </c>
      <c r="N15" s="63">
        <v>1427.65</v>
      </c>
      <c r="O15" s="63">
        <v>1322.21</v>
      </c>
      <c r="P15" s="62">
        <f t="shared" si="0"/>
        <v>14315.189999999999</v>
      </c>
    </row>
    <row r="16" spans="1:18">
      <c r="A16" s="51"/>
      <c r="B16" s="75" t="s">
        <v>158</v>
      </c>
      <c r="C16" s="65"/>
      <c r="D16" s="57"/>
      <c r="E16" s="57"/>
      <c r="F16" s="57">
        <v>407.12</v>
      </c>
      <c r="G16" s="77">
        <v>0</v>
      </c>
      <c r="H16" s="57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62">
        <f>SUM(D16:O16)</f>
        <v>407.12</v>
      </c>
    </row>
    <row r="17" spans="1:17">
      <c r="A17" s="51"/>
      <c r="B17" s="52" t="s">
        <v>128</v>
      </c>
      <c r="C17" s="65"/>
      <c r="D17" s="57">
        <f>SUM(D7:D16)</f>
        <v>46050.270000000004</v>
      </c>
      <c r="E17" s="57">
        <f t="shared" ref="E17:O17" si="1">SUM(E7:E16)</f>
        <v>38822.869999999995</v>
      </c>
      <c r="F17" s="57">
        <f t="shared" si="1"/>
        <v>33105.800000000003</v>
      </c>
      <c r="G17" s="57">
        <f t="shared" si="1"/>
        <v>26316.28</v>
      </c>
      <c r="H17" s="57">
        <f t="shared" si="1"/>
        <v>18428.369999999995</v>
      </c>
      <c r="I17" s="57">
        <f t="shared" si="1"/>
        <v>11727.150000000001</v>
      </c>
      <c r="J17" s="57">
        <f t="shared" si="1"/>
        <v>13488.570000000002</v>
      </c>
      <c r="K17" s="57">
        <f t="shared" si="1"/>
        <v>14017.13</v>
      </c>
      <c r="L17" s="57">
        <f t="shared" si="1"/>
        <v>12276.410000000002</v>
      </c>
      <c r="M17" s="57">
        <f t="shared" si="1"/>
        <v>23793.790000000005</v>
      </c>
      <c r="N17" s="57">
        <f>SUM(N7:N16)</f>
        <v>36856.810000000005</v>
      </c>
      <c r="O17" s="57">
        <f t="shared" si="1"/>
        <v>39879.61</v>
      </c>
      <c r="P17" s="62">
        <f>SUM(P7:P16)</f>
        <v>314763.06000000006</v>
      </c>
    </row>
    <row r="18" spans="1:17" ht="13.5" thickBot="1">
      <c r="A18" s="69"/>
      <c r="B18" s="78" t="s">
        <v>129</v>
      </c>
      <c r="C18" s="78"/>
      <c r="D18" s="79">
        <v>24847.63</v>
      </c>
      <c r="E18" s="79">
        <v>36355.769999999997</v>
      </c>
      <c r="F18" s="79">
        <v>32007.65</v>
      </c>
      <c r="G18" s="79">
        <v>27961.040000000001</v>
      </c>
      <c r="H18" s="79">
        <v>27168.85</v>
      </c>
      <c r="I18" s="80">
        <v>19260.5</v>
      </c>
      <c r="J18" s="80">
        <v>10827.77</v>
      </c>
      <c r="K18" s="80">
        <v>14536.5</v>
      </c>
      <c r="L18" s="80">
        <v>15716.5</v>
      </c>
      <c r="M18" s="79">
        <v>12092.01</v>
      </c>
      <c r="N18" s="81">
        <v>22465.62</v>
      </c>
      <c r="O18" s="81">
        <v>31412.6</v>
      </c>
      <c r="P18" s="82">
        <f t="shared" si="0"/>
        <v>274652.44</v>
      </c>
    </row>
    <row r="19" spans="1:17">
      <c r="A19" s="51"/>
      <c r="B19" s="75" t="s">
        <v>165</v>
      </c>
      <c r="C19" s="52">
        <v>7166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>
        <f>SUM(C19:O19)</f>
        <v>7166</v>
      </c>
      <c r="Q19" s="83"/>
    </row>
    <row r="20" spans="1:17">
      <c r="A20" s="51" t="s">
        <v>130</v>
      </c>
      <c r="B20" s="40" t="s">
        <v>41</v>
      </c>
      <c r="C20" s="4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2"/>
    </row>
    <row r="21" spans="1:17">
      <c r="A21" s="51" t="s">
        <v>11</v>
      </c>
      <c r="B21" s="40" t="s">
        <v>12</v>
      </c>
      <c r="C21" s="40"/>
      <c r="D21" s="62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56"/>
      <c r="P21" s="62"/>
    </row>
    <row r="22" spans="1:17">
      <c r="A22" s="51"/>
      <c r="B22" s="52" t="s">
        <v>126</v>
      </c>
      <c r="C22" s="52"/>
      <c r="D22" s="95">
        <v>726</v>
      </c>
      <c r="E22" s="95">
        <v>726</v>
      </c>
      <c r="F22" s="95">
        <v>488.4</v>
      </c>
      <c r="G22" s="95">
        <v>646.79999999999995</v>
      </c>
      <c r="H22" s="95">
        <v>646.79999999999995</v>
      </c>
      <c r="I22" s="95">
        <v>646.79999999999995</v>
      </c>
      <c r="J22" s="56">
        <v>647</v>
      </c>
      <c r="K22" s="56">
        <v>646.79999999999995</v>
      </c>
      <c r="L22" s="56">
        <v>726</v>
      </c>
      <c r="M22" s="56">
        <v>726</v>
      </c>
      <c r="N22" s="56">
        <v>726</v>
      </c>
      <c r="O22" s="56">
        <v>726</v>
      </c>
      <c r="P22" s="62">
        <f t="shared" ref="P22:P25" si="2">SUM(D22:O22)</f>
        <v>8078.6</v>
      </c>
      <c r="Q22" s="83">
        <f>P8-P22</f>
        <v>-150.67000000000189</v>
      </c>
    </row>
    <row r="23" spans="1:17">
      <c r="A23" s="51"/>
      <c r="B23" s="64" t="s">
        <v>143</v>
      </c>
      <c r="C23" s="52"/>
      <c r="D23" s="56">
        <v>30531.57</v>
      </c>
      <c r="E23" s="56">
        <v>25068.6</v>
      </c>
      <c r="F23" s="63">
        <v>18586.419999999998</v>
      </c>
      <c r="G23" s="63">
        <v>13125.61</v>
      </c>
      <c r="H23" s="63">
        <v>4347.43</v>
      </c>
      <c r="I23" s="56">
        <v>0</v>
      </c>
      <c r="J23" s="56">
        <v>0</v>
      </c>
      <c r="K23" s="56">
        <v>0</v>
      </c>
      <c r="L23" s="56">
        <v>0</v>
      </c>
      <c r="M23" s="56">
        <v>11320.87</v>
      </c>
      <c r="N23" s="56">
        <v>23271.16</v>
      </c>
      <c r="O23" s="56">
        <v>27011.97</v>
      </c>
      <c r="P23" s="62">
        <f t="shared" si="2"/>
        <v>153263.63</v>
      </c>
      <c r="Q23" s="83">
        <f>P9-P23</f>
        <v>-2164.4599999999919</v>
      </c>
    </row>
    <row r="24" spans="1:17" s="85" customFormat="1">
      <c r="A24" s="51"/>
      <c r="B24" s="52" t="s">
        <v>40</v>
      </c>
      <c r="C24" s="52"/>
      <c r="D24" s="56">
        <v>3984.08</v>
      </c>
      <c r="E24" s="56">
        <v>2467.085</v>
      </c>
      <c r="F24" s="63">
        <v>3254.45</v>
      </c>
      <c r="G24" s="63">
        <v>4237.78</v>
      </c>
      <c r="H24" s="63">
        <v>4435.5</v>
      </c>
      <c r="I24" s="56">
        <v>0</v>
      </c>
      <c r="J24" s="56">
        <v>0</v>
      </c>
      <c r="K24" s="56">
        <v>1272.23</v>
      </c>
      <c r="L24" s="56">
        <v>1272.23</v>
      </c>
      <c r="M24" s="56">
        <v>2903.54</v>
      </c>
      <c r="N24" s="56">
        <v>3736.87</v>
      </c>
      <c r="O24" s="56">
        <v>6685.75</v>
      </c>
      <c r="P24" s="62">
        <f t="shared" si="2"/>
        <v>34249.514999999999</v>
      </c>
      <c r="Q24" s="84">
        <f>P10+P11-P24</f>
        <v>-9132.6450000000004</v>
      </c>
    </row>
    <row r="25" spans="1:17">
      <c r="A25" s="51"/>
      <c r="B25" s="64" t="s">
        <v>142</v>
      </c>
      <c r="C25" s="52"/>
      <c r="D25" s="56">
        <v>1444.91</v>
      </c>
      <c r="E25" s="63">
        <v>1444.91</v>
      </c>
      <c r="F25" s="70">
        <v>1155.46</v>
      </c>
      <c r="G25" s="63">
        <v>1011.02</v>
      </c>
      <c r="H25" s="63">
        <v>1219.6500000000001</v>
      </c>
      <c r="I25" s="56">
        <v>1829.47</v>
      </c>
      <c r="J25" s="56">
        <v>2066.71</v>
      </c>
      <c r="K25" s="56">
        <v>1869.03</v>
      </c>
      <c r="L25" s="56">
        <v>2210.48</v>
      </c>
      <c r="M25" s="71">
        <v>1275.97</v>
      </c>
      <c r="N25" s="56">
        <v>1887</v>
      </c>
      <c r="O25" s="56">
        <v>1150.17</v>
      </c>
      <c r="P25" s="62">
        <f t="shared" si="2"/>
        <v>18564.78</v>
      </c>
      <c r="Q25" s="83">
        <f>P13+P14-P25</f>
        <v>-1222.1100000000006</v>
      </c>
    </row>
    <row r="26" spans="1:17">
      <c r="A26" s="51"/>
      <c r="B26" s="75" t="s">
        <v>162</v>
      </c>
      <c r="C26" s="52"/>
      <c r="D26" s="56">
        <v>1670.9</v>
      </c>
      <c r="E26" s="56">
        <v>1438.25</v>
      </c>
      <c r="F26" s="63">
        <v>1284.69</v>
      </c>
      <c r="G26" s="63">
        <v>1311.17</v>
      </c>
      <c r="H26" s="63">
        <v>1535.05</v>
      </c>
      <c r="I26" s="56">
        <v>1341.16</v>
      </c>
      <c r="J26" s="56">
        <v>1656.67</v>
      </c>
      <c r="K26" s="56">
        <v>1509.31</v>
      </c>
      <c r="L26" s="56">
        <v>1621.21</v>
      </c>
      <c r="M26" s="56">
        <v>1258.22</v>
      </c>
      <c r="N26" s="56">
        <v>2119.6999999999998</v>
      </c>
      <c r="O26" s="56">
        <v>1584.7</v>
      </c>
      <c r="P26" s="62">
        <f>SUM(D26:O26)</f>
        <v>18331.03</v>
      </c>
      <c r="Q26" s="83">
        <f>P15+P16-P26</f>
        <v>-3608.7199999999993</v>
      </c>
    </row>
    <row r="27" spans="1:17">
      <c r="A27" s="51"/>
      <c r="B27" s="40" t="s">
        <v>134</v>
      </c>
      <c r="C27" s="4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2">
        <f>SUM(P22:P26)</f>
        <v>232487.55499999999</v>
      </c>
      <c r="Q27" s="83">
        <f>SUM(Q22:Q26)</f>
        <v>-16278.604999999994</v>
      </c>
    </row>
    <row r="28" spans="1:17" ht="25.5">
      <c r="A28" s="51" t="s">
        <v>13</v>
      </c>
      <c r="B28" s="93" t="s">
        <v>159</v>
      </c>
      <c r="C28" s="40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62"/>
    </row>
    <row r="29" spans="1:17">
      <c r="A29" s="51"/>
      <c r="B29" s="75" t="s">
        <v>146</v>
      </c>
      <c r="C29" s="91">
        <v>3.8</v>
      </c>
      <c r="D29" s="58">
        <v>3089</v>
      </c>
      <c r="E29" s="58">
        <v>3089</v>
      </c>
      <c r="F29" s="58">
        <v>3089</v>
      </c>
      <c r="G29" s="58">
        <v>3089</v>
      </c>
      <c r="H29" s="58">
        <v>3089</v>
      </c>
      <c r="I29" s="58">
        <v>3089</v>
      </c>
      <c r="J29" s="58">
        <v>3089</v>
      </c>
      <c r="K29" s="58">
        <v>3089</v>
      </c>
      <c r="L29" s="58">
        <v>3089</v>
      </c>
      <c r="M29" s="58">
        <v>3089</v>
      </c>
      <c r="N29" s="58">
        <v>3089</v>
      </c>
      <c r="O29" s="58">
        <v>3089</v>
      </c>
      <c r="P29" s="62">
        <f>SUM(D29:O29)</f>
        <v>37068</v>
      </c>
    </row>
    <row r="30" spans="1:17">
      <c r="A30" s="48"/>
      <c r="B30" s="67" t="s">
        <v>147</v>
      </c>
      <c r="C30" s="90">
        <v>1.56</v>
      </c>
      <c r="D30" s="97">
        <v>1269.25</v>
      </c>
      <c r="E30" s="97">
        <v>1269</v>
      </c>
      <c r="F30" s="97">
        <v>1269</v>
      </c>
      <c r="G30" s="97">
        <v>1269</v>
      </c>
      <c r="H30" s="97">
        <v>1269</v>
      </c>
      <c r="I30" s="97">
        <v>1269</v>
      </c>
      <c r="J30" s="97">
        <v>1269</v>
      </c>
      <c r="K30" s="97">
        <v>1269</v>
      </c>
      <c r="L30" s="97">
        <v>1269</v>
      </c>
      <c r="M30" s="97">
        <v>1269</v>
      </c>
      <c r="N30" s="97">
        <v>1269</v>
      </c>
      <c r="O30" s="97">
        <v>1269</v>
      </c>
      <c r="P30" s="62">
        <f t="shared" ref="P30:P35" si="3">SUM(D30:O30)</f>
        <v>15228.25</v>
      </c>
    </row>
    <row r="31" spans="1:17">
      <c r="A31" s="48"/>
      <c r="B31" s="67" t="s">
        <v>148</v>
      </c>
      <c r="C31" s="91">
        <v>1.6</v>
      </c>
      <c r="D31" s="58">
        <v>975.36</v>
      </c>
      <c r="E31" s="58">
        <v>975.36</v>
      </c>
      <c r="F31" s="58">
        <v>975.36</v>
      </c>
      <c r="G31" s="58">
        <v>975.36</v>
      </c>
      <c r="H31" s="58">
        <v>975.36</v>
      </c>
      <c r="I31" s="58">
        <v>975.36</v>
      </c>
      <c r="J31" s="58">
        <v>975.36</v>
      </c>
      <c r="K31" s="58">
        <v>975.36</v>
      </c>
      <c r="L31" s="58">
        <v>975.36</v>
      </c>
      <c r="M31" s="58">
        <v>975.36</v>
      </c>
      <c r="N31" s="58">
        <v>975.36</v>
      </c>
      <c r="O31" s="58">
        <v>975.36</v>
      </c>
      <c r="P31" s="62">
        <f t="shared" si="3"/>
        <v>11704.320000000002</v>
      </c>
    </row>
    <row r="32" spans="1:17">
      <c r="A32" s="48"/>
      <c r="B32" s="88" t="s">
        <v>154</v>
      </c>
      <c r="C32" s="91">
        <v>0.8</v>
      </c>
      <c r="D32" s="58">
        <v>487.68</v>
      </c>
      <c r="E32" s="58">
        <v>487.68</v>
      </c>
      <c r="F32" s="58">
        <v>487.68</v>
      </c>
      <c r="G32" s="58">
        <v>487.68</v>
      </c>
      <c r="H32" s="58">
        <v>487.68</v>
      </c>
      <c r="I32" s="58">
        <v>487.68</v>
      </c>
      <c r="J32" s="58">
        <v>487.68</v>
      </c>
      <c r="K32" s="58">
        <v>487.68</v>
      </c>
      <c r="L32" s="58">
        <v>487.68</v>
      </c>
      <c r="M32" s="58">
        <v>487.68</v>
      </c>
      <c r="N32" s="58">
        <v>487.68</v>
      </c>
      <c r="O32" s="58">
        <v>487.68</v>
      </c>
      <c r="P32" s="62">
        <f t="shared" si="3"/>
        <v>5852.1600000000008</v>
      </c>
    </row>
    <row r="33" spans="1:17">
      <c r="A33" s="39"/>
      <c r="B33" s="88" t="s">
        <v>155</v>
      </c>
      <c r="C33" s="92">
        <v>0.45</v>
      </c>
      <c r="D33" s="86">
        <v>365.76</v>
      </c>
      <c r="E33" s="86">
        <v>365.76</v>
      </c>
      <c r="F33" s="86">
        <v>365.76</v>
      </c>
      <c r="G33" s="86">
        <v>365.76</v>
      </c>
      <c r="H33" s="86">
        <v>365.76</v>
      </c>
      <c r="I33" s="86">
        <v>365.76</v>
      </c>
      <c r="J33" s="86">
        <v>365.76</v>
      </c>
      <c r="K33" s="86">
        <v>365.76</v>
      </c>
      <c r="L33" s="86">
        <v>365.76</v>
      </c>
      <c r="M33" s="86">
        <v>365.76</v>
      </c>
      <c r="N33" s="86">
        <v>365.76</v>
      </c>
      <c r="O33" s="86">
        <v>365.76</v>
      </c>
      <c r="P33" s="62">
        <f t="shared" si="3"/>
        <v>4389.1200000000008</v>
      </c>
    </row>
    <row r="34" spans="1:17">
      <c r="A34" s="39"/>
      <c r="B34" s="67" t="s">
        <v>149</v>
      </c>
      <c r="C34" s="96">
        <v>1.046</v>
      </c>
      <c r="D34" s="58">
        <v>850</v>
      </c>
      <c r="E34" s="58">
        <v>850</v>
      </c>
      <c r="F34" s="58">
        <v>850</v>
      </c>
      <c r="G34" s="58">
        <v>850</v>
      </c>
      <c r="H34" s="58">
        <v>850</v>
      </c>
      <c r="I34" s="58">
        <v>850</v>
      </c>
      <c r="J34" s="58">
        <v>850</v>
      </c>
      <c r="K34" s="58">
        <v>850</v>
      </c>
      <c r="L34" s="58">
        <v>850</v>
      </c>
      <c r="M34" s="58">
        <v>850</v>
      </c>
      <c r="N34" s="58">
        <v>850</v>
      </c>
      <c r="O34" s="58">
        <v>850</v>
      </c>
      <c r="P34" s="62">
        <f t="shared" si="3"/>
        <v>10200</v>
      </c>
    </row>
    <row r="35" spans="1:17">
      <c r="A35" s="42"/>
      <c r="B35" s="98" t="s">
        <v>160</v>
      </c>
      <c r="C35" s="99">
        <v>1.31</v>
      </c>
      <c r="D35" s="100">
        <v>15308.3</v>
      </c>
      <c r="E35" s="100"/>
      <c r="F35" s="100"/>
      <c r="G35" s="100"/>
      <c r="H35" s="100">
        <v>2592.1</v>
      </c>
      <c r="I35" s="100"/>
      <c r="J35" s="100"/>
      <c r="K35" s="100"/>
      <c r="L35" s="100"/>
      <c r="M35" s="100">
        <v>2937.9</v>
      </c>
      <c r="N35" s="100"/>
      <c r="O35" s="100"/>
      <c r="P35" s="101">
        <f t="shared" si="3"/>
        <v>20838.3</v>
      </c>
      <c r="Q35" s="94" t="s">
        <v>161</v>
      </c>
    </row>
    <row r="36" spans="1:17">
      <c r="A36" s="42"/>
      <c r="B36" s="68" t="s">
        <v>164</v>
      </c>
      <c r="C36" s="53"/>
      <c r="D36" s="58"/>
      <c r="E36" s="58"/>
      <c r="F36" s="58"/>
      <c r="G36" s="58"/>
      <c r="H36" s="58"/>
      <c r="I36" s="58"/>
      <c r="J36" s="58">
        <v>12382</v>
      </c>
      <c r="K36" s="58"/>
      <c r="L36" s="58"/>
      <c r="M36" s="58"/>
      <c r="N36" s="58"/>
      <c r="O36" s="58"/>
      <c r="P36" s="62">
        <f>SUM(J36:O36)</f>
        <v>12382</v>
      </c>
      <c r="Q36" s="94"/>
    </row>
    <row r="37" spans="1:17" ht="15.75" customHeight="1">
      <c r="A37" s="42"/>
      <c r="B37" s="68" t="s">
        <v>150</v>
      </c>
      <c r="C37" s="96">
        <f>SUM(C29:C35)</f>
        <v>10.565999999999999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62">
        <f>SUM(P29:P36)</f>
        <v>117662.15</v>
      </c>
    </row>
    <row r="38" spans="1:17" ht="15">
      <c r="A38" s="42"/>
      <c r="B38" s="50" t="s">
        <v>94</v>
      </c>
      <c r="C38" s="50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106">
        <f>P17+P19-P27-P37</f>
        <v>-28220.644999999931</v>
      </c>
    </row>
    <row r="40" spans="1:17">
      <c r="A40" s="87"/>
      <c r="B40" s="76" t="s">
        <v>131</v>
      </c>
      <c r="C40" s="76"/>
      <c r="D40" s="76"/>
      <c r="E40" s="54"/>
      <c r="F40" s="54"/>
      <c r="G40" s="55"/>
      <c r="H40" s="55"/>
      <c r="I40" s="55"/>
      <c r="J40" s="55"/>
      <c r="K40" s="55"/>
      <c r="L40" s="55"/>
      <c r="M40" s="55"/>
      <c r="N40" s="105" t="s">
        <v>132</v>
      </c>
      <c r="O40" s="105"/>
      <c r="P40" s="105"/>
    </row>
    <row r="42" spans="1:17">
      <c r="A42" s="87"/>
      <c r="B42" s="87" t="s">
        <v>156</v>
      </c>
      <c r="C42" s="87"/>
      <c r="E42" s="89"/>
      <c r="F42" s="89"/>
      <c r="G42" s="89"/>
      <c r="H42" s="89"/>
      <c r="I42" s="89"/>
      <c r="J42" s="89"/>
      <c r="K42" s="89"/>
      <c r="L42" s="89"/>
      <c r="M42" s="89"/>
    </row>
  </sheetData>
  <mergeCells count="4">
    <mergeCell ref="A1:P1"/>
    <mergeCell ref="A2:P2"/>
    <mergeCell ref="A3:P3"/>
    <mergeCell ref="N40:P40"/>
  </mergeCells>
  <phoneticPr fontId="0" type="noConversion"/>
  <pageMargins left="0.4" right="0.56999999999999995" top="0.28000000000000003" bottom="0.34" header="0.23" footer="0.21"/>
  <pageSetup paperSize="9" scale="99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Лист1!#REF!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Лист1!#REF!</f>
        <v>#REF!</v>
      </c>
    </row>
    <row r="9" spans="1:5">
      <c r="A9" s="6"/>
      <c r="B9" s="3" t="s">
        <v>40</v>
      </c>
      <c r="C9" s="15" t="e">
        <f>Лист1!#REF!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Лист1!#REF!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Лист1!#REF!</f>
        <v>#REF!</v>
      </c>
    </row>
    <row r="14" spans="1:5">
      <c r="A14" s="6"/>
      <c r="B14" s="3" t="s">
        <v>39</v>
      </c>
      <c r="C14" s="15" t="e">
        <f>Лист1!#REF!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Лист1!#REF!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Лист1!#REF!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Лист1!#REF!</f>
        <v>#REF!</v>
      </c>
    </row>
    <row r="21" spans="1:3">
      <c r="A21" s="6"/>
      <c r="B21" s="23" t="s">
        <v>61</v>
      </c>
      <c r="C21" s="26" t="e">
        <f>Лист1!#REF!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Лист1!#REF!</f>
        <v>#REF!</v>
      </c>
    </row>
    <row r="27" spans="1:3">
      <c r="A27" s="6"/>
      <c r="B27" s="3" t="s">
        <v>23</v>
      </c>
      <c r="C27" s="16" t="e">
        <f>Лист1!#REF!</f>
        <v>#REF!</v>
      </c>
    </row>
    <row r="28" spans="1:3">
      <c r="A28" s="6"/>
      <c r="B28" s="3" t="s">
        <v>50</v>
      </c>
      <c r="C28" s="16" t="e">
        <f>Лист1!#REF!</f>
        <v>#REF!</v>
      </c>
    </row>
    <row r="29" spans="1:3">
      <c r="A29" s="6"/>
      <c r="B29" s="3" t="s">
        <v>49</v>
      </c>
      <c r="C29" s="16" t="e">
        <f>Лист1!#REF!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Лист1!#REF!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Лист1!#REF!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Лист1!#REF!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Лист1!#REF!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Лист1!#REF!</f>
        <v>#REF!</v>
      </c>
    </row>
    <row r="43" spans="1:3">
      <c r="A43" s="7"/>
      <c r="B43" s="1" t="s">
        <v>38</v>
      </c>
      <c r="C43" s="15" t="e">
        <f>Лист1!#REF!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Лист1!#REF!</f>
        <v>#REF!</v>
      </c>
    </row>
    <row r="46" spans="1:3">
      <c r="A46" s="7"/>
      <c r="B46" s="1" t="s">
        <v>4</v>
      </c>
      <c r="C46" s="15" t="e">
        <f>Лист1!#REF!</f>
        <v>#REF!</v>
      </c>
    </row>
    <row r="47" spans="1:3">
      <c r="A47" s="7"/>
      <c r="B47" s="1" t="s">
        <v>54</v>
      </c>
      <c r="C47" s="15" t="e">
        <f>Лист1!#REF!</f>
        <v>#REF!</v>
      </c>
    </row>
    <row r="48" spans="1:3">
      <c r="A48" s="7"/>
      <c r="B48" s="1" t="s">
        <v>55</v>
      </c>
      <c r="C48" s="15" t="e">
        <f>Лист1!#REF!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Лист1!#REF!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123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2014-02-18T01:53:49Z</cp:lastPrinted>
  <dcterms:created xsi:type="dcterms:W3CDTF">1996-10-08T23:32:33Z</dcterms:created>
  <dcterms:modified xsi:type="dcterms:W3CDTF">2014-02-18T01:54:33Z</dcterms:modified>
</cp:coreProperties>
</file>