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1" sheetId="1" r:id="rId4"/>
    <sheet name="Лист2" sheetId="2" state="hidden" r:id="rId5"/>
    <sheet name="Лист3" sheetId="7" r:id="rId6"/>
  </sheets>
  <calcPr calcId="124519"/>
</workbook>
</file>

<file path=xl/calcChain.xml><?xml version="1.0" encoding="utf-8"?>
<calcChain xmlns="http://schemas.openxmlformats.org/spreadsheetml/2006/main">
  <c r="O41" i="1"/>
  <c r="P33" l="1"/>
  <c r="P34"/>
  <c r="P35"/>
  <c r="P36"/>
  <c r="P37"/>
  <c r="P38"/>
  <c r="I41"/>
  <c r="P41" s="1"/>
  <c r="P32"/>
  <c r="P28"/>
  <c r="P27"/>
  <c r="P26"/>
  <c r="P25"/>
  <c r="P24"/>
  <c r="P23"/>
  <c r="P22"/>
  <c r="P7"/>
  <c r="P8"/>
  <c r="P9"/>
  <c r="P10"/>
  <c r="P11"/>
  <c r="P12"/>
  <c r="P13"/>
  <c r="P14"/>
  <c r="P6"/>
  <c r="P16"/>
  <c r="E15"/>
  <c r="E17" s="1"/>
  <c r="F15"/>
  <c r="F17" s="1"/>
  <c r="G15"/>
  <c r="G17" s="1"/>
  <c r="H15"/>
  <c r="I15"/>
  <c r="I17" s="1"/>
  <c r="J15"/>
  <c r="J17" s="1"/>
  <c r="K15"/>
  <c r="K17" s="1"/>
  <c r="L15"/>
  <c r="L17" s="1"/>
  <c r="M15"/>
  <c r="M17" s="1"/>
  <c r="N15"/>
  <c r="N17" s="1"/>
  <c r="O15"/>
  <c r="O17" s="1"/>
  <c r="D15"/>
  <c r="D17" s="1"/>
  <c r="C171" i="2"/>
  <c r="C158"/>
  <c r="C174"/>
  <c r="C139"/>
  <c r="C173"/>
  <c r="C175"/>
  <c r="C42"/>
  <c r="C52" s="1"/>
  <c r="C43"/>
  <c r="C45"/>
  <c r="C46"/>
  <c r="C47"/>
  <c r="C48"/>
  <c r="C26"/>
  <c r="C27"/>
  <c r="C28"/>
  <c r="C29"/>
  <c r="C39"/>
  <c r="C32"/>
  <c r="C34"/>
  <c r="C36"/>
  <c r="C38"/>
  <c r="C98"/>
  <c r="C111"/>
  <c r="C114"/>
  <c r="C79"/>
  <c r="C113"/>
  <c r="C115"/>
  <c r="C20"/>
  <c r="C54" s="1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11"/>
  <c r="O13"/>
  <c r="O15"/>
  <c r="O16"/>
  <c r="O18"/>
  <c r="O20"/>
  <c r="O21"/>
  <c r="C22"/>
  <c r="D22"/>
  <c r="D23"/>
  <c r="E22"/>
  <c r="F22"/>
  <c r="G22"/>
  <c r="H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C27"/>
  <c r="D30"/>
  <c r="E30"/>
  <c r="F30"/>
  <c r="G30"/>
  <c r="H30"/>
  <c r="I30"/>
  <c r="J30"/>
  <c r="K30"/>
  <c r="L30"/>
  <c r="M30"/>
  <c r="N30"/>
  <c r="O29"/>
  <c r="G30" i="6"/>
  <c r="G31"/>
  <c r="G32"/>
  <c r="C22"/>
  <c r="C54"/>
  <c r="C56"/>
  <c r="D22"/>
  <c r="E22"/>
  <c r="E54"/>
  <c r="E56"/>
  <c r="F22"/>
  <c r="G22"/>
  <c r="F54"/>
  <c r="F56"/>
  <c r="G23"/>
  <c r="G24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G43" s="1"/>
  <c r="F43"/>
  <c r="G44"/>
  <c r="G45"/>
  <c r="G46"/>
  <c r="G47"/>
  <c r="G48"/>
  <c r="G49"/>
  <c r="G51"/>
  <c r="G52"/>
  <c r="G53"/>
  <c r="G55"/>
  <c r="G8"/>
  <c r="D54"/>
  <c r="D56"/>
  <c r="C50" i="2"/>
  <c r="D27" i="5"/>
  <c r="E23"/>
  <c r="G56" i="6"/>
  <c r="G54"/>
  <c r="O22" i="5"/>
  <c r="D28"/>
  <c r="E27"/>
  <c r="F23"/>
  <c r="E28"/>
  <c r="G23"/>
  <c r="F27"/>
  <c r="G27"/>
  <c r="H23"/>
  <c r="F28"/>
  <c r="G28"/>
  <c r="I23"/>
  <c r="H27"/>
  <c r="H28"/>
  <c r="I27"/>
  <c r="I28"/>
  <c r="J23"/>
  <c r="J27"/>
  <c r="J28"/>
  <c r="K23"/>
  <c r="K27"/>
  <c r="K28"/>
  <c r="L23"/>
  <c r="L27"/>
  <c r="L28"/>
  <c r="M23"/>
  <c r="M27"/>
  <c r="M28"/>
  <c r="N23"/>
  <c r="N27"/>
  <c r="N28" s="1"/>
  <c r="O27"/>
  <c r="H17" i="1"/>
  <c r="P39" l="1"/>
  <c r="P17"/>
  <c r="P29"/>
  <c r="C55" i="2"/>
  <c r="C56" s="1"/>
  <c r="P15" i="1"/>
  <c r="P44" l="1"/>
</calcChain>
</file>

<file path=xl/comments1.xml><?xml version="1.0" encoding="utf-8"?>
<comments xmlns="http://schemas.openxmlformats.org/spreadsheetml/2006/main">
  <authors>
    <author>1</author>
  </authors>
  <commentList>
    <comment ref="I41" authorId="0">
      <text>
        <r>
          <rPr>
            <b/>
            <sz val="8"/>
            <color indexed="81"/>
            <rFont val="Tahoma"/>
            <charset val="1"/>
          </rPr>
          <t>1:</t>
        </r>
        <r>
          <rPr>
            <sz val="8"/>
            <color indexed="81"/>
            <rFont val="Tahoma"/>
            <charset val="1"/>
          </rPr>
          <t xml:space="preserve">
600 саженцы
4920 поверка ПРЭМа</t>
        </r>
      </text>
    </comment>
    <comment ref="L41" authorId="0">
      <text>
        <r>
          <rPr>
            <b/>
            <sz val="8"/>
            <color indexed="81"/>
            <rFont val="Tahoma"/>
            <charset val="1"/>
          </rPr>
          <t xml:space="preserve">1: 18800 домофон
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<sst xmlns="http://schemas.openxmlformats.org/spreadsheetml/2006/main" count="415" uniqueCount="158">
  <si>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</si>
  <si>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</si>
  <si>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</si>
  <si>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</si>
  <si>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</si>
  <si>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</si>
  <si>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</si>
  <si>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</si>
  <si>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</si>
  <si>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</si>
  <si>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</si>
  <si>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</si>
  <si>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</si>
  <si>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</si>
  <si>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</si>
  <si>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</si>
  <si>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</si>
  <si>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</si>
  <si>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</si>
  <si>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</si>
  <si>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</si>
  <si>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</si>
  <si>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</si>
  <si>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</si>
  <si>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</si>
  <si>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</si>
  <si>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</si>
  <si>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</si>
  <si>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</si>
  <si>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</si>
  <si>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</si>
  <si>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</si>
  <si>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</si>
  <si>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</si>
  <si>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</si>
  <si>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</si>
  <si>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</si>
  <si>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</si>
  <si>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</si>
  <si>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</si>
  <si>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</si>
  <si>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</si>
  <si>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</si>
  <si>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</si>
  <si>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</si>
  <si>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</si>
  <si>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</si>
  <si>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</si>
  <si>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</si>
  <si>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</si>
  <si>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</si>
  <si>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</si>
  <si>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</si>
  <si>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</si>
  <si>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</si>
  <si>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</si>
  <si>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</si>
  <si>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</si>
  <si>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</si>
  <si>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</si>
  <si>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</si>
  <si>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</si>
  <si>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</si>
  <si>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</si>
  <si>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</si>
  <si>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</si>
  <si>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</si>
  <si>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</si>
  <si>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</si>
  <si>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</si>
  <si>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</si>
  <si>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</si>
  <si>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</si>
  <si>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</si>
  <si>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</si>
  <si>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</si>
  <si>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</si>
  <si>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</si>
  <si>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</si>
  <si>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</si>
  <si>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</si>
  <si>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</si>
  <si>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</si>
  <si>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</si>
  <si>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</si>
  <si>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</si>
  <si>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</si>
  <si>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</si>
  <si>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</si>
  <si>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</si>
  <si>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</si>
  <si>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</si>
  <si>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</si>
  <si>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</si>
  <si>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</si>
  <si>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</si>
  <si>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</si>
  <si>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</si>
  <si>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</si>
  <si>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</si>
  <si>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</si>
  <si>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</si>
  <si>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</si>
  <si>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</si>
  <si>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</si>
  <si>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</si>
  <si>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</si>
  <si>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</si>
  <si>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</si>
  <si>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</si>
  <si>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</si>
  <si>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</si>
  <si>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</si>
  <si>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</si>
  <si>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</si>
  <si>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</si>
  <si>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</si>
  <si>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</si>
  <si>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</si>
  <si>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</si>
  <si>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</si>
  <si>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</si>
  <si>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</si>
  <si>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</si>
  <si>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</si>
  <si>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>Госпроверка</t>
  </si>
  <si>
    <t>2.1.4</t>
  </si>
  <si>
    <t>Водоотведение</t>
  </si>
  <si>
    <t>Уборка двора</t>
  </si>
  <si>
    <t>1.2</t>
  </si>
  <si>
    <t>1.4</t>
  </si>
  <si>
    <t>1.5</t>
  </si>
  <si>
    <t>1.6</t>
  </si>
  <si>
    <t>1.7</t>
  </si>
  <si>
    <t>1.8</t>
  </si>
  <si>
    <t>1.9</t>
  </si>
  <si>
    <t>2.1.6</t>
  </si>
  <si>
    <t>2.1.7</t>
  </si>
  <si>
    <t>Холодное водосн.</t>
  </si>
  <si>
    <t>Отопление</t>
  </si>
  <si>
    <t>итого по дому</t>
  </si>
  <si>
    <t>отопление</t>
  </si>
  <si>
    <t>Содержание жил. Фонда</t>
  </si>
  <si>
    <t>Уборка подъездов</t>
  </si>
  <si>
    <t>Управление</t>
  </si>
  <si>
    <t>Тех.обслуживание</t>
  </si>
  <si>
    <t>Текущий ремонт (подряды)</t>
  </si>
  <si>
    <t>Стоки</t>
  </si>
  <si>
    <t>Очистка стоков, водоотведение</t>
  </si>
  <si>
    <t>итого</t>
  </si>
  <si>
    <t>Уборка  придомов. Тер-ии</t>
  </si>
  <si>
    <t>всего расходы</t>
  </si>
  <si>
    <t>долг 2010</t>
  </si>
  <si>
    <t>обслуж. прибор.учета</t>
  </si>
  <si>
    <t>аварийн.служба</t>
  </si>
  <si>
    <t>сан.обработка подвала</t>
  </si>
  <si>
    <t>судебные издержки</t>
  </si>
  <si>
    <t>№ 67 по ул. Советская за период с 01.01.2011 по 31.12.2011 года площадь по л.с.-4221,68;жил.-2777,3 (3331,58)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</si>
</sst>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" fontId="13" fillId="3" borderId="1" xfId="0" applyNumberFormat="1" applyFont="1" applyFill="1" applyBorder="1"/>
    <xf numFmtId="0" fontId="3" fillId="0" borderId="0" xfId="0" applyFont="1"/>
    <xf numFmtId="1" fontId="15" fillId="0" borderId="1" xfId="0" applyNumberFormat="1" applyFont="1" applyFill="1" applyBorder="1"/>
    <xf numFmtId="1" fontId="0" fillId="0" borderId="0" xfId="0" applyNumberFormat="1"/>
    <xf numFmtId="1" fontId="13" fillId="4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/>
    </xf>
    <xf numFmtId="1" fontId="14" fillId="0" borderId="1" xfId="0" applyNumberFormat="1" applyFont="1" applyFill="1" applyBorder="1"/>
    <xf numFmtId="49" fontId="14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1" fontId="19" fillId="0" borderId="1" xfId="0" applyNumberFormat="1" applyFont="1" applyFill="1" applyBorder="1" applyAlignment="1">
      <alignment horizontal="right"/>
    </xf>
    <xf numFmtId="1" fontId="19" fillId="0" borderId="1" xfId="0" applyNumberFormat="1" applyFont="1" applyFill="1" applyBorder="1" applyAlignment="1"/>
    <xf numFmtId="1" fontId="19" fillId="0" borderId="1" xfId="0" applyNumberFormat="1" applyFont="1" applyFill="1" applyBorder="1"/>
    <xf numFmtId="1" fontId="19" fillId="6" borderId="1" xfId="0" applyNumberFormat="1" applyFont="1" applyFill="1" applyBorder="1"/>
    <xf numFmtId="1" fontId="19" fillId="0" borderId="3" xfId="0" applyNumberFormat="1" applyFont="1" applyFill="1" applyBorder="1" applyAlignment="1"/>
    <xf numFmtId="49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1" fontId="19" fillId="3" borderId="1" xfId="0" applyNumberFormat="1" applyFont="1" applyFill="1" applyBorder="1" applyAlignment="1">
      <alignment horizontal="right"/>
    </xf>
    <xf numFmtId="1" fontId="19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/>
    <xf numFmtId="1" fontId="14" fillId="0" borderId="1" xfId="0" applyNumberFormat="1" applyFont="1" applyFill="1" applyBorder="1" applyAlignment="1"/>
    <xf numFmtId="1" fontId="19" fillId="0" borderId="1" xfId="0" applyNumberFormat="1" applyFont="1" applyBorder="1"/>
    <xf numFmtId="14" fontId="14" fillId="0" borderId="1" xfId="0" applyNumberFormat="1" applyFont="1" applyFill="1" applyBorder="1" applyAlignment="1">
      <alignment horizontal="center"/>
    </xf>
    <xf numFmtId="0" fontId="19" fillId="0" borderId="1" xfId="0" applyFont="1" applyBorder="1"/>
    <xf numFmtId="1" fontId="20" fillId="0" borderId="1" xfId="0" applyNumberFormat="1" applyFont="1" applyFill="1" applyBorder="1" applyAlignment="1"/>
    <xf numFmtId="1" fontId="21" fillId="0" borderId="1" xfId="0" applyNumberFormat="1" applyFont="1" applyFill="1" applyBorder="1" applyAlignment="1"/>
    <xf numFmtId="1" fontId="19" fillId="5" borderId="1" xfId="0" applyNumberFormat="1" applyFont="1" applyFill="1" applyBorder="1" applyAlignment="1"/>
    <xf numFmtId="1" fontId="19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14" fillId="0" borderId="1" xfId="0" applyFont="1" applyFill="1" applyBorder="1"/>
    <xf numFmtId="1" fontId="20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/>
    <xf numFmtId="0" fontId="19" fillId="4" borderId="1" xfId="0" applyFont="1" applyFill="1" applyBorder="1"/>
    <xf numFmtId="1" fontId="19" fillId="4" borderId="1" xfId="0" applyNumberFormat="1" applyFont="1" applyFill="1" applyBorder="1" applyAlignment="1">
      <alignment horizontal="center"/>
    </xf>
    <xf numFmtId="1" fontId="14" fillId="4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89" t="s">
        <v>92</v>
      </c>
      <c r="C1" s="89"/>
      <c r="D1" s="89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89" t="s">
        <v>92</v>
      </c>
      <c r="C38" s="89"/>
      <c r="D38" s="89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90" t="s">
        <v>0</v>
      </c>
      <c r="B1" s="90"/>
      <c r="C1" s="90"/>
      <c r="D1" s="90"/>
      <c r="E1" s="90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2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2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2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2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2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2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2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2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2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2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2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2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2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2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2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2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2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2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2"/>
    </row>
    <row r="27" spans="1:7">
      <c r="A27" s="2"/>
      <c r="B27" s="3"/>
      <c r="C27" s="10"/>
      <c r="D27" s="10"/>
      <c r="E27" s="10"/>
      <c r="F27" s="10"/>
      <c r="G27" s="42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2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2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2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2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2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2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2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2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2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2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2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2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2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2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2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2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2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2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2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2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2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2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2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2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2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2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2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2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2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90" t="s">
        <v>0</v>
      </c>
      <c r="B1" s="90"/>
      <c r="C1" s="90"/>
      <c r="D1" s="90"/>
      <c r="E1" s="90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>
      <selection activeCell="S38" sqref="S38"/>
    </sheetView>
  </sheetViews>
  <sheetFormatPr defaultRowHeight="12.75"/>
  <cols>
    <col min="1" max="1" width="5.85546875" customWidth="1"/>
    <col min="2" max="2" width="30.7109375" customWidth="1"/>
    <col min="3" max="3" width="7" bestFit="1" customWidth="1"/>
    <col min="4" max="4" width="7.85546875" bestFit="1" customWidth="1"/>
    <col min="5" max="10" width="7" bestFit="1" customWidth="1"/>
    <col min="11" max="11" width="7.5703125" bestFit="1" customWidth="1"/>
    <col min="12" max="12" width="7" customWidth="1"/>
    <col min="13" max="14" width="6.7109375" customWidth="1"/>
    <col min="15" max="15" width="7.140625" customWidth="1"/>
    <col min="16" max="16" width="8" bestFit="1" customWidth="1"/>
  </cols>
  <sheetData>
    <row r="1" spans="1:16" ht="14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2.75" customHeight="1">
      <c r="A3" s="91" t="s">
        <v>157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27.75" customHeight="1">
      <c r="A4" s="53"/>
      <c r="B4" s="53" t="s">
        <v>5</v>
      </c>
      <c r="C4" s="54" t="s">
        <v>152</v>
      </c>
      <c r="D4" s="55" t="s">
        <v>108</v>
      </c>
      <c r="E4" s="55" t="s">
        <v>31</v>
      </c>
      <c r="F4" s="55" t="s">
        <v>32</v>
      </c>
      <c r="G4" s="55" t="s">
        <v>33</v>
      </c>
      <c r="H4" s="55" t="s">
        <v>34</v>
      </c>
      <c r="I4" s="55" t="s">
        <v>35</v>
      </c>
      <c r="J4" s="55" t="s">
        <v>36</v>
      </c>
      <c r="K4" s="55" t="s">
        <v>37</v>
      </c>
      <c r="L4" s="55" t="s">
        <v>26</v>
      </c>
      <c r="M4" s="55" t="s">
        <v>27</v>
      </c>
      <c r="N4" s="55" t="s">
        <v>28</v>
      </c>
      <c r="O4" s="55" t="s">
        <v>107</v>
      </c>
      <c r="P4" s="53" t="s">
        <v>25</v>
      </c>
    </row>
    <row r="5" spans="1:16" ht="12" customHeight="1">
      <c r="A5" s="53" t="s">
        <v>1</v>
      </c>
      <c r="B5" s="56" t="s">
        <v>59</v>
      </c>
      <c r="C5" s="56">
        <v>212408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7"/>
    </row>
    <row r="6" spans="1:16">
      <c r="A6" s="58" t="s">
        <v>43</v>
      </c>
      <c r="B6" s="59" t="s">
        <v>7</v>
      </c>
      <c r="C6" s="59"/>
      <c r="D6" s="60">
        <v>28046.66</v>
      </c>
      <c r="E6" s="60">
        <v>28046.66</v>
      </c>
      <c r="F6" s="61">
        <v>28046.66</v>
      </c>
      <c r="G6" s="61">
        <v>28046.66</v>
      </c>
      <c r="H6" s="61">
        <v>28557.79</v>
      </c>
      <c r="I6" s="61">
        <v>27535.5</v>
      </c>
      <c r="J6" s="61">
        <v>28046.66</v>
      </c>
      <c r="K6" s="61">
        <v>28046.66</v>
      </c>
      <c r="L6" s="61">
        <v>28046.66</v>
      </c>
      <c r="M6" s="61">
        <v>28046.66</v>
      </c>
      <c r="N6" s="61">
        <v>28046.66</v>
      </c>
      <c r="O6" s="61">
        <v>28046.67</v>
      </c>
      <c r="P6" s="62">
        <f>SUM(D6:O6)</f>
        <v>336559.89999999997</v>
      </c>
    </row>
    <row r="7" spans="1:16">
      <c r="A7" s="58" t="s">
        <v>129</v>
      </c>
      <c r="B7" s="59" t="s">
        <v>139</v>
      </c>
      <c r="C7" s="59"/>
      <c r="D7" s="60">
        <v>95849.58</v>
      </c>
      <c r="E7" s="60">
        <v>51006.5</v>
      </c>
      <c r="F7" s="61">
        <v>51006.5</v>
      </c>
      <c r="G7" s="77">
        <v>34004.339999999997</v>
      </c>
      <c r="H7" s="61">
        <v>51006.5</v>
      </c>
      <c r="I7" s="61">
        <v>51006.53</v>
      </c>
      <c r="J7" s="61">
        <v>0</v>
      </c>
      <c r="K7" s="61">
        <v>0</v>
      </c>
      <c r="L7" s="61">
        <v>5100.67</v>
      </c>
      <c r="M7" s="61">
        <v>51006.8</v>
      </c>
      <c r="N7" s="61">
        <v>50681.26</v>
      </c>
      <c r="O7" s="61">
        <v>51007</v>
      </c>
      <c r="P7" s="63">
        <f t="shared" ref="P7:P14" si="0">SUM(D7:O7)</f>
        <v>491675.68000000005</v>
      </c>
    </row>
    <row r="8" spans="1:16">
      <c r="A8" s="58" t="s">
        <v>45</v>
      </c>
      <c r="B8" s="59" t="s">
        <v>40</v>
      </c>
      <c r="C8" s="59"/>
      <c r="D8" s="60">
        <v>14399.71</v>
      </c>
      <c r="E8" s="60">
        <v>14536.35</v>
      </c>
      <c r="F8" s="61">
        <v>13376.91</v>
      </c>
      <c r="G8" s="77">
        <v>12121.93</v>
      </c>
      <c r="H8" s="61">
        <v>11108.87</v>
      </c>
      <c r="I8" s="61">
        <v>8095.69</v>
      </c>
      <c r="J8" s="61">
        <v>0</v>
      </c>
      <c r="K8" s="61">
        <v>8680.4699999999993</v>
      </c>
      <c r="L8" s="61">
        <v>10374.709999999999</v>
      </c>
      <c r="M8" s="61">
        <v>11163.8</v>
      </c>
      <c r="N8" s="61">
        <v>7749.36</v>
      </c>
      <c r="O8" s="61">
        <v>11192.69</v>
      </c>
      <c r="P8" s="62">
        <f t="shared" si="0"/>
        <v>122800.49000000002</v>
      </c>
    </row>
    <row r="9" spans="1:16">
      <c r="A9" s="58" t="s">
        <v>130</v>
      </c>
      <c r="B9" s="59" t="s">
        <v>42</v>
      </c>
      <c r="C9" s="59"/>
      <c r="D9" s="60">
        <v>32642.12</v>
      </c>
      <c r="E9" s="60">
        <v>28704.32</v>
      </c>
      <c r="F9" s="61">
        <v>24578.44</v>
      </c>
      <c r="G9" s="61">
        <v>19042.68</v>
      </c>
      <c r="H9" s="61">
        <v>21079.599999999999</v>
      </c>
      <c r="I9" s="61">
        <v>21606.63</v>
      </c>
      <c r="J9" s="61">
        <v>20682.46</v>
      </c>
      <c r="K9" s="61">
        <v>21003.97</v>
      </c>
      <c r="L9" s="61">
        <v>18905.830000000002</v>
      </c>
      <c r="M9" s="61">
        <v>18917.43</v>
      </c>
      <c r="N9" s="61">
        <v>25187.09</v>
      </c>
      <c r="O9" s="61">
        <v>26412.98</v>
      </c>
      <c r="P9" s="62">
        <f t="shared" si="0"/>
        <v>278763.55</v>
      </c>
    </row>
    <row r="10" spans="1:16">
      <c r="A10" s="58" t="s">
        <v>131</v>
      </c>
      <c r="B10" s="59" t="s">
        <v>8</v>
      </c>
      <c r="C10" s="59"/>
      <c r="D10" s="60">
        <v>3706.5</v>
      </c>
      <c r="E10" s="60">
        <v>3684.27</v>
      </c>
      <c r="F10" s="61">
        <v>3364.05</v>
      </c>
      <c r="G10" s="61">
        <v>3109.05</v>
      </c>
      <c r="H10" s="61">
        <v>2951.42</v>
      </c>
      <c r="I10" s="61">
        <v>3295.41</v>
      </c>
      <c r="J10" s="61">
        <v>4082.67</v>
      </c>
      <c r="K10" s="61">
        <v>2109.6799999999998</v>
      </c>
      <c r="L10" s="61">
        <v>2917.8</v>
      </c>
      <c r="M10" s="61">
        <v>3319.04</v>
      </c>
      <c r="N10" s="61">
        <v>2967.22</v>
      </c>
      <c r="O10" s="61">
        <v>3151.27</v>
      </c>
      <c r="P10" s="62">
        <f t="shared" si="0"/>
        <v>38658.379999999997</v>
      </c>
    </row>
    <row r="11" spans="1:16">
      <c r="A11" s="58" t="s">
        <v>132</v>
      </c>
      <c r="B11" s="59" t="s">
        <v>127</v>
      </c>
      <c r="C11" s="59"/>
      <c r="D11" s="60">
        <v>1919.74</v>
      </c>
      <c r="E11" s="60">
        <v>1920.48</v>
      </c>
      <c r="F11" s="61">
        <v>1759.36</v>
      </c>
      <c r="G11" s="61">
        <v>1620.16</v>
      </c>
      <c r="H11" s="61">
        <v>1565.74</v>
      </c>
      <c r="I11" s="61">
        <v>1747.14</v>
      </c>
      <c r="J11" s="61">
        <v>1007.42</v>
      </c>
      <c r="K11" s="61">
        <v>1500.78</v>
      </c>
      <c r="L11" s="61">
        <v>1513.56</v>
      </c>
      <c r="M11" s="61">
        <v>1686.08</v>
      </c>
      <c r="N11" s="61">
        <v>1555.16</v>
      </c>
      <c r="O11" s="61">
        <v>1634.77</v>
      </c>
      <c r="P11" s="62">
        <f t="shared" si="0"/>
        <v>19430.39</v>
      </c>
    </row>
    <row r="12" spans="1:16">
      <c r="A12" s="58" t="s">
        <v>133</v>
      </c>
      <c r="B12" s="59" t="s">
        <v>9</v>
      </c>
      <c r="C12" s="59"/>
      <c r="D12" s="60">
        <v>2524.4299999999998</v>
      </c>
      <c r="E12" s="60">
        <v>2525.4</v>
      </c>
      <c r="F12" s="61">
        <v>2313.5300000000002</v>
      </c>
      <c r="G12" s="61">
        <v>2130.4899999999998</v>
      </c>
      <c r="H12" s="61">
        <v>2059.0100000000002</v>
      </c>
      <c r="I12" s="61">
        <v>2297.6799999999998</v>
      </c>
      <c r="J12" s="61">
        <v>1324.72</v>
      </c>
      <c r="K12" s="61">
        <v>1973.63</v>
      </c>
      <c r="L12" s="61">
        <v>1990.4</v>
      </c>
      <c r="M12" s="61">
        <v>2217.16</v>
      </c>
      <c r="N12" s="61">
        <v>2045.01</v>
      </c>
      <c r="O12" s="61">
        <v>2149.71</v>
      </c>
      <c r="P12" s="62">
        <f t="shared" si="0"/>
        <v>25551.17</v>
      </c>
    </row>
    <row r="13" spans="1:16">
      <c r="A13" s="58" t="s">
        <v>134</v>
      </c>
      <c r="B13" s="59" t="s">
        <v>10</v>
      </c>
      <c r="C13" s="59"/>
      <c r="D13" s="60">
        <v>2682.61</v>
      </c>
      <c r="E13" s="60">
        <v>2764.21</v>
      </c>
      <c r="F13" s="61">
        <v>2682.61</v>
      </c>
      <c r="G13" s="61">
        <v>2573.81</v>
      </c>
      <c r="H13" s="61">
        <v>2573.81</v>
      </c>
      <c r="I13" s="61">
        <v>2573.91</v>
      </c>
      <c r="J13" s="64">
        <v>2573.8000000000002</v>
      </c>
      <c r="K13" s="61">
        <v>2573.81</v>
      </c>
      <c r="L13" s="61">
        <v>2418.73</v>
      </c>
      <c r="M13" s="61">
        <v>2418.73</v>
      </c>
      <c r="N13" s="61">
        <v>2445.9299999999998</v>
      </c>
      <c r="O13" s="61">
        <v>2422.25</v>
      </c>
      <c r="P13" s="62">
        <f t="shared" si="0"/>
        <v>30704.21</v>
      </c>
    </row>
    <row r="14" spans="1:16">
      <c r="A14" s="58" t="s">
        <v>135</v>
      </c>
      <c r="B14" s="59" t="s">
        <v>128</v>
      </c>
      <c r="C14" s="59"/>
      <c r="D14" s="60">
        <v>6327.43</v>
      </c>
      <c r="E14" s="60">
        <v>6327.43</v>
      </c>
      <c r="F14" s="61">
        <v>6327.43</v>
      </c>
      <c r="G14" s="61">
        <v>6327.43</v>
      </c>
      <c r="H14" s="61">
        <v>6327.43</v>
      </c>
      <c r="I14" s="61">
        <v>6327.79</v>
      </c>
      <c r="J14" s="61">
        <v>6327.42</v>
      </c>
      <c r="K14" s="61">
        <v>6327.43</v>
      </c>
      <c r="L14" s="61">
        <v>6327.61</v>
      </c>
      <c r="M14" s="61">
        <v>6327.43</v>
      </c>
      <c r="N14" s="61">
        <v>6327.43</v>
      </c>
      <c r="O14" s="61">
        <v>6327.43</v>
      </c>
      <c r="P14" s="62">
        <f t="shared" si="0"/>
        <v>75929.69</v>
      </c>
    </row>
    <row r="15" spans="1:16">
      <c r="A15" s="65"/>
      <c r="B15" s="66" t="s">
        <v>60</v>
      </c>
      <c r="C15" s="67"/>
      <c r="D15" s="68">
        <f>SUM(D6:D14)</f>
        <v>188098.77999999997</v>
      </c>
      <c r="E15" s="68">
        <f t="shared" ref="E15:O15" si="1">SUM(E6:E14)</f>
        <v>139515.62</v>
      </c>
      <c r="F15" s="68">
        <f t="shared" si="1"/>
        <v>133455.49000000002</v>
      </c>
      <c r="G15" s="68">
        <f t="shared" si="1"/>
        <v>108976.54999999999</v>
      </c>
      <c r="H15" s="68">
        <f t="shared" si="1"/>
        <v>127230.17000000001</v>
      </c>
      <c r="I15" s="68">
        <f t="shared" si="1"/>
        <v>124486.28</v>
      </c>
      <c r="J15" s="68">
        <f t="shared" si="1"/>
        <v>64045.149999999994</v>
      </c>
      <c r="K15" s="68">
        <f t="shared" si="1"/>
        <v>72216.429999999993</v>
      </c>
      <c r="L15" s="68">
        <f t="shared" si="1"/>
        <v>77595.97</v>
      </c>
      <c r="M15" s="68">
        <f t="shared" si="1"/>
        <v>125103.13</v>
      </c>
      <c r="N15" s="68">
        <f t="shared" si="1"/>
        <v>127005.12</v>
      </c>
      <c r="O15" s="68">
        <f t="shared" si="1"/>
        <v>132344.77000000002</v>
      </c>
      <c r="P15" s="68">
        <f>SUM(D15:O15)</f>
        <v>1420073.46</v>
      </c>
    </row>
    <row r="16" spans="1:16">
      <c r="A16" s="65"/>
      <c r="B16" s="66" t="s">
        <v>61</v>
      </c>
      <c r="C16" s="67"/>
      <c r="D16" s="68">
        <v>95966.67</v>
      </c>
      <c r="E16" s="68">
        <v>119298.53</v>
      </c>
      <c r="F16" s="69">
        <v>116876</v>
      </c>
      <c r="G16" s="69">
        <v>174705.61</v>
      </c>
      <c r="H16" s="69">
        <v>96110.78</v>
      </c>
      <c r="I16" s="69">
        <v>72009.97</v>
      </c>
      <c r="J16" s="69">
        <v>130177.64</v>
      </c>
      <c r="K16" s="69">
        <v>176265.1</v>
      </c>
      <c r="L16" s="69">
        <v>100885.57</v>
      </c>
      <c r="M16" s="69">
        <v>84875.06</v>
      </c>
      <c r="N16" s="69">
        <v>123361.68</v>
      </c>
      <c r="O16" s="69">
        <v>40463.919999999998</v>
      </c>
      <c r="P16" s="70">
        <f>SUM(D16:O16)</f>
        <v>1330996.5299999998</v>
      </c>
    </row>
    <row r="17" spans="1:16" ht="13.5" customHeight="1">
      <c r="A17" s="53"/>
      <c r="B17" s="59"/>
      <c r="C17" s="59"/>
      <c r="D17" s="60">
        <f>D15-D16</f>
        <v>92132.109999999971</v>
      </c>
      <c r="E17" s="60">
        <f t="shared" ref="E17:O17" si="2">E15-E16</f>
        <v>20217.089999999997</v>
      </c>
      <c r="F17" s="60">
        <f t="shared" si="2"/>
        <v>16579.49000000002</v>
      </c>
      <c r="G17" s="60">
        <f t="shared" si="2"/>
        <v>-65729.06</v>
      </c>
      <c r="H17" s="60">
        <f t="shared" si="2"/>
        <v>31119.390000000014</v>
      </c>
      <c r="I17" s="60">
        <f t="shared" si="2"/>
        <v>52476.31</v>
      </c>
      <c r="J17" s="60">
        <f t="shared" si="2"/>
        <v>-66132.490000000005</v>
      </c>
      <c r="K17" s="60">
        <f t="shared" si="2"/>
        <v>-104048.67000000001</v>
      </c>
      <c r="L17" s="60">
        <f t="shared" si="2"/>
        <v>-23289.600000000006</v>
      </c>
      <c r="M17" s="60">
        <f t="shared" si="2"/>
        <v>40228.070000000007</v>
      </c>
      <c r="N17" s="60">
        <f t="shared" si="2"/>
        <v>3643.4400000000023</v>
      </c>
      <c r="O17" s="60">
        <f t="shared" si="2"/>
        <v>91880.85000000002</v>
      </c>
      <c r="P17" s="62">
        <f>SUM(D17:O17)</f>
        <v>89076.930000000022</v>
      </c>
    </row>
    <row r="18" spans="1:16" ht="12.75" customHeight="1">
      <c r="A18" s="53"/>
      <c r="B18" s="56" t="s">
        <v>140</v>
      </c>
      <c r="C18" s="59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</row>
    <row r="19" spans="1:16" ht="12.75" hidden="1" customHeight="1">
      <c r="A19" s="53" t="s">
        <v>3</v>
      </c>
      <c r="B19" s="56" t="s">
        <v>41</v>
      </c>
      <c r="C19" s="56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62"/>
    </row>
    <row r="20" spans="1:16" hidden="1">
      <c r="A20" s="53" t="s">
        <v>11</v>
      </c>
      <c r="B20" s="59" t="s">
        <v>12</v>
      </c>
      <c r="C20" s="59"/>
      <c r="D20" s="72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71"/>
      <c r="P20" s="62"/>
    </row>
    <row r="21" spans="1:16" hidden="1">
      <c r="A21" s="73"/>
      <c r="B21" s="59" t="s">
        <v>125</v>
      </c>
      <c r="C21" s="59"/>
      <c r="D21" s="72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71"/>
      <c r="P21" s="62"/>
    </row>
    <row r="22" spans="1:16">
      <c r="A22" s="58" t="s">
        <v>19</v>
      </c>
      <c r="B22" s="59" t="s">
        <v>141</v>
      </c>
      <c r="C22" s="59"/>
      <c r="D22" s="61">
        <v>122030.35</v>
      </c>
      <c r="E22" s="61">
        <v>88048.87</v>
      </c>
      <c r="F22" s="61">
        <v>64311.33</v>
      </c>
      <c r="G22" s="61">
        <v>68949.8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38752.769999999997</v>
      </c>
      <c r="N22" s="74">
        <v>59310.68</v>
      </c>
      <c r="O22" s="61">
        <v>67736.97</v>
      </c>
      <c r="P22" s="63">
        <f t="shared" ref="P22:P28" si="3">SUM(D22:O22)</f>
        <v>509140.77</v>
      </c>
    </row>
    <row r="23" spans="1:16">
      <c r="A23" s="58" t="s">
        <v>20</v>
      </c>
      <c r="B23" s="59" t="s">
        <v>40</v>
      </c>
      <c r="C23" s="59"/>
      <c r="D23" s="61">
        <v>22336.34</v>
      </c>
      <c r="E23" s="61">
        <v>12575.68</v>
      </c>
      <c r="F23" s="61">
        <v>15213.85</v>
      </c>
      <c r="G23" s="61">
        <v>14483.93</v>
      </c>
      <c r="H23" s="61">
        <v>21554.27</v>
      </c>
      <c r="I23" s="61">
        <v>6892</v>
      </c>
      <c r="J23" s="61">
        <v>0</v>
      </c>
      <c r="K23" s="61">
        <v>9832.19</v>
      </c>
      <c r="L23" s="61">
        <v>9832.19</v>
      </c>
      <c r="M23" s="61">
        <v>11259.67</v>
      </c>
      <c r="N23" s="74">
        <v>10719.92</v>
      </c>
      <c r="O23" s="61">
        <v>10252.780000000001</v>
      </c>
      <c r="P23" s="63">
        <f t="shared" si="3"/>
        <v>144952.82</v>
      </c>
    </row>
    <row r="24" spans="1:16">
      <c r="A24" s="58" t="s">
        <v>21</v>
      </c>
      <c r="B24" s="59" t="s">
        <v>58</v>
      </c>
      <c r="C24" s="59"/>
      <c r="D24" s="75">
        <v>37827.15</v>
      </c>
      <c r="E24" s="61">
        <v>28277.95</v>
      </c>
      <c r="F24" s="61">
        <v>20346.060000000001</v>
      </c>
      <c r="G24" s="61">
        <v>19871.59</v>
      </c>
      <c r="H24" s="61">
        <v>27638.19</v>
      </c>
      <c r="I24" s="64">
        <v>22231.43</v>
      </c>
      <c r="J24" s="61">
        <v>20955.27</v>
      </c>
      <c r="K24" s="64">
        <v>21812.59</v>
      </c>
      <c r="L24" s="61">
        <v>20953.419999999998</v>
      </c>
      <c r="M24" s="61">
        <v>23296.75</v>
      </c>
      <c r="N24" s="61">
        <v>25884.080000000002</v>
      </c>
      <c r="O24" s="61">
        <v>32594.33</v>
      </c>
      <c r="P24" s="62">
        <f t="shared" si="3"/>
        <v>301688.81</v>
      </c>
    </row>
    <row r="25" spans="1:16">
      <c r="A25" s="58" t="s">
        <v>126</v>
      </c>
      <c r="B25" s="59" t="s">
        <v>138</v>
      </c>
      <c r="C25" s="59"/>
      <c r="D25" s="61">
        <v>4655.6899999999996</v>
      </c>
      <c r="E25" s="61">
        <v>3824.83</v>
      </c>
      <c r="F25" s="61">
        <v>3251.82</v>
      </c>
      <c r="G25" s="61">
        <v>2750.44</v>
      </c>
      <c r="H25" s="77">
        <v>2936.67</v>
      </c>
      <c r="I25" s="77">
        <v>3552.65</v>
      </c>
      <c r="J25" s="77">
        <v>4168.63</v>
      </c>
      <c r="K25" s="77">
        <v>3036.94</v>
      </c>
      <c r="L25" s="77">
        <v>2592.86</v>
      </c>
      <c r="M25" s="61">
        <v>3008.29</v>
      </c>
      <c r="N25" s="61">
        <v>2936.67</v>
      </c>
      <c r="O25" s="61">
        <v>2807.74</v>
      </c>
      <c r="P25" s="62">
        <f t="shared" si="3"/>
        <v>39523.229999999996</v>
      </c>
    </row>
    <row r="26" spans="1:16">
      <c r="A26" s="58" t="s">
        <v>57</v>
      </c>
      <c r="B26" s="59" t="s">
        <v>147</v>
      </c>
      <c r="C26" s="59"/>
      <c r="D26" s="61">
        <v>2212.4499999999998</v>
      </c>
      <c r="E26" s="61">
        <v>2017.09</v>
      </c>
      <c r="F26" s="61">
        <v>5746.89</v>
      </c>
      <c r="G26" s="76">
        <v>-2162.46</v>
      </c>
      <c r="H26" s="77">
        <v>1457.03</v>
      </c>
      <c r="I26" s="77">
        <v>1126.6600000000001</v>
      </c>
      <c r="J26" s="77">
        <v>1044.8800000000001</v>
      </c>
      <c r="K26" s="77">
        <v>963.11599999999999</v>
      </c>
      <c r="L26" s="77">
        <v>947.39</v>
      </c>
      <c r="M26" s="61">
        <v>1601.19</v>
      </c>
      <c r="N26" s="61">
        <v>1550.98</v>
      </c>
      <c r="O26" s="61">
        <v>1958.43</v>
      </c>
      <c r="P26" s="62">
        <f t="shared" si="3"/>
        <v>18463.646000000001</v>
      </c>
    </row>
    <row r="27" spans="1:16">
      <c r="A27" s="58" t="s">
        <v>136</v>
      </c>
      <c r="B27" s="59" t="s">
        <v>148</v>
      </c>
      <c r="C27" s="59"/>
      <c r="D27" s="61">
        <v>2464.2199999999998</v>
      </c>
      <c r="E27" s="61">
        <v>2651.04</v>
      </c>
      <c r="F27" s="77">
        <v>7553.07</v>
      </c>
      <c r="G27" s="77">
        <v>0</v>
      </c>
      <c r="H27" s="77">
        <v>0</v>
      </c>
      <c r="I27" s="77">
        <v>573.19000000000005</v>
      </c>
      <c r="J27" s="61">
        <v>1472.46</v>
      </c>
      <c r="K27" s="61">
        <v>1265.81</v>
      </c>
      <c r="L27" s="61">
        <v>1247.8900000000001</v>
      </c>
      <c r="M27" s="61">
        <v>2104.8200000000002</v>
      </c>
      <c r="N27" s="61">
        <v>2038.43</v>
      </c>
      <c r="O27" s="61">
        <v>1490</v>
      </c>
      <c r="P27" s="62">
        <f t="shared" si="3"/>
        <v>22860.93</v>
      </c>
    </row>
    <row r="28" spans="1:16">
      <c r="A28" s="58" t="s">
        <v>137</v>
      </c>
      <c r="B28" s="59" t="s">
        <v>10</v>
      </c>
      <c r="C28" s="59"/>
      <c r="D28" s="61">
        <v>1883.29</v>
      </c>
      <c r="E28" s="61">
        <v>1883.29</v>
      </c>
      <c r="F28" s="61">
        <v>1883.29</v>
      </c>
      <c r="G28" s="77">
        <v>1883.29</v>
      </c>
      <c r="H28" s="61">
        <v>1883.29</v>
      </c>
      <c r="I28" s="61">
        <v>1910.49</v>
      </c>
      <c r="J28" s="61">
        <v>1910.49</v>
      </c>
      <c r="K28" s="61">
        <v>1910.49</v>
      </c>
      <c r="L28" s="61">
        <v>1910.49</v>
      </c>
      <c r="M28" s="61">
        <v>2364</v>
      </c>
      <c r="N28" s="61">
        <v>2137</v>
      </c>
      <c r="O28" s="61">
        <v>1910.49</v>
      </c>
      <c r="P28" s="62">
        <f t="shared" si="3"/>
        <v>23469.9</v>
      </c>
    </row>
    <row r="29" spans="1:16">
      <c r="A29" s="65"/>
      <c r="B29" s="67" t="s">
        <v>52</v>
      </c>
      <c r="C29" s="67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>
        <f>SUM(P22:P28)</f>
        <v>1060100.1060000001</v>
      </c>
    </row>
    <row r="30" spans="1:16">
      <c r="A30" s="65"/>
      <c r="B30" s="67"/>
      <c r="C30" s="67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6" ht="12" customHeight="1">
      <c r="A31" s="58"/>
      <c r="B31" s="56" t="s">
        <v>142</v>
      </c>
      <c r="C31" s="59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57"/>
    </row>
    <row r="32" spans="1:16" ht="12" customHeight="1">
      <c r="A32" s="58"/>
      <c r="B32" s="59" t="s">
        <v>150</v>
      </c>
      <c r="C32" s="59"/>
      <c r="D32" s="78">
        <v>6327</v>
      </c>
      <c r="E32" s="78">
        <v>6327</v>
      </c>
      <c r="F32" s="78">
        <v>6327</v>
      </c>
      <c r="G32" s="78">
        <v>6327</v>
      </c>
      <c r="H32" s="78">
        <v>6327</v>
      </c>
      <c r="I32" s="78">
        <v>6327</v>
      </c>
      <c r="J32" s="78">
        <v>6327</v>
      </c>
      <c r="K32" s="78">
        <v>6327</v>
      </c>
      <c r="L32" s="78">
        <v>6327</v>
      </c>
      <c r="M32" s="78">
        <v>6327</v>
      </c>
      <c r="N32" s="78">
        <v>6327</v>
      </c>
      <c r="O32" s="78">
        <v>6327</v>
      </c>
      <c r="P32" s="57">
        <f>SUM(D32:O32)</f>
        <v>75924</v>
      </c>
    </row>
    <row r="33" spans="1:16">
      <c r="A33" s="58"/>
      <c r="B33" s="80" t="s">
        <v>143</v>
      </c>
      <c r="C33" s="81"/>
      <c r="D33" s="78">
        <v>6327</v>
      </c>
      <c r="E33" s="78">
        <v>6327</v>
      </c>
      <c r="F33" s="78">
        <v>6327</v>
      </c>
      <c r="G33" s="78">
        <v>6327</v>
      </c>
      <c r="H33" s="78">
        <v>6327</v>
      </c>
      <c r="I33" s="78">
        <v>6327</v>
      </c>
      <c r="J33" s="78">
        <v>6327</v>
      </c>
      <c r="K33" s="78">
        <v>6327</v>
      </c>
      <c r="L33" s="78">
        <v>6327</v>
      </c>
      <c r="M33" s="78">
        <v>6327</v>
      </c>
      <c r="N33" s="78">
        <v>6327</v>
      </c>
      <c r="O33" s="78">
        <v>6327</v>
      </c>
      <c r="P33" s="57">
        <f t="shared" ref="P33:P38" si="4">SUM(D33:O33)</f>
        <v>75924</v>
      </c>
    </row>
    <row r="34" spans="1:16">
      <c r="A34" s="58"/>
      <c r="B34" s="80" t="s">
        <v>144</v>
      </c>
      <c r="C34" s="81"/>
      <c r="D34" s="78">
        <v>5066</v>
      </c>
      <c r="E34" s="78">
        <v>5066</v>
      </c>
      <c r="F34" s="78">
        <v>5066</v>
      </c>
      <c r="G34" s="78">
        <v>5066</v>
      </c>
      <c r="H34" s="78">
        <v>5066</v>
      </c>
      <c r="I34" s="78">
        <v>5066</v>
      </c>
      <c r="J34" s="78">
        <v>5066</v>
      </c>
      <c r="K34" s="78">
        <v>5066</v>
      </c>
      <c r="L34" s="78">
        <v>5066</v>
      </c>
      <c r="M34" s="78">
        <v>5066</v>
      </c>
      <c r="N34" s="78">
        <v>5066</v>
      </c>
      <c r="O34" s="78">
        <v>5066</v>
      </c>
      <c r="P34" s="57">
        <f t="shared" si="4"/>
        <v>60792</v>
      </c>
    </row>
    <row r="35" spans="1:16">
      <c r="A35" s="58"/>
      <c r="B35" s="80" t="s">
        <v>145</v>
      </c>
      <c r="C35" s="81"/>
      <c r="D35" s="82">
        <v>2533</v>
      </c>
      <c r="E35" s="82">
        <v>2533</v>
      </c>
      <c r="F35" s="82">
        <v>2533</v>
      </c>
      <c r="G35" s="82">
        <v>2533</v>
      </c>
      <c r="H35" s="82">
        <v>2533</v>
      </c>
      <c r="I35" s="82">
        <v>2533</v>
      </c>
      <c r="J35" s="82">
        <v>2533</v>
      </c>
      <c r="K35" s="82">
        <v>2533</v>
      </c>
      <c r="L35" s="82">
        <v>2533</v>
      </c>
      <c r="M35" s="82">
        <v>2533</v>
      </c>
      <c r="N35" s="82">
        <v>2533</v>
      </c>
      <c r="O35" s="82">
        <v>2533</v>
      </c>
      <c r="P35" s="57">
        <f t="shared" si="4"/>
        <v>30396</v>
      </c>
    </row>
    <row r="36" spans="1:16">
      <c r="A36" s="58"/>
      <c r="B36" s="80" t="s">
        <v>154</v>
      </c>
      <c r="C36" s="81"/>
      <c r="D36" s="82">
        <v>1249.78</v>
      </c>
      <c r="E36" s="82">
        <v>1249.78</v>
      </c>
      <c r="F36" s="82">
        <v>1249.78</v>
      </c>
      <c r="G36" s="82">
        <v>1249.78</v>
      </c>
      <c r="H36" s="82">
        <v>1249.78</v>
      </c>
      <c r="I36" s="82">
        <v>1249.78</v>
      </c>
      <c r="J36" s="82">
        <v>1249.78</v>
      </c>
      <c r="K36" s="82">
        <v>1249.78</v>
      </c>
      <c r="L36" s="82">
        <v>1249.78</v>
      </c>
      <c r="M36" s="82">
        <v>1249.78</v>
      </c>
      <c r="N36" s="82">
        <v>1249.78</v>
      </c>
      <c r="O36" s="82">
        <v>1249.78</v>
      </c>
      <c r="P36" s="57">
        <f t="shared" si="4"/>
        <v>14997.360000000002</v>
      </c>
    </row>
    <row r="37" spans="1:16">
      <c r="A37" s="58"/>
      <c r="B37" s="80" t="s">
        <v>153</v>
      </c>
      <c r="C37" s="81"/>
      <c r="D37" s="78">
        <v>1500</v>
      </c>
      <c r="E37" s="78">
        <v>1500</v>
      </c>
      <c r="F37" s="78">
        <v>1500</v>
      </c>
      <c r="G37" s="78">
        <v>1500</v>
      </c>
      <c r="H37" s="78">
        <v>1500</v>
      </c>
      <c r="I37" s="78">
        <v>1500</v>
      </c>
      <c r="J37" s="78">
        <v>1500</v>
      </c>
      <c r="K37" s="78">
        <v>1500</v>
      </c>
      <c r="L37" s="78">
        <v>1500</v>
      </c>
      <c r="M37" s="78">
        <v>1500</v>
      </c>
      <c r="N37" s="82">
        <v>1500</v>
      </c>
      <c r="O37" s="82">
        <v>1500</v>
      </c>
      <c r="P37" s="57">
        <f t="shared" si="4"/>
        <v>18000</v>
      </c>
    </row>
    <row r="38" spans="1:16">
      <c r="A38" s="58"/>
      <c r="B38" s="80" t="s">
        <v>155</v>
      </c>
      <c r="C38" s="81"/>
      <c r="D38" s="78">
        <v>1894.06</v>
      </c>
      <c r="E38" s="78">
        <v>1894.06</v>
      </c>
      <c r="F38" s="78">
        <v>1894.06</v>
      </c>
      <c r="G38" s="78">
        <v>1894.06</v>
      </c>
      <c r="H38" s="78">
        <v>1894.06</v>
      </c>
      <c r="I38" s="78">
        <v>1894.06</v>
      </c>
      <c r="J38" s="78">
        <v>1894.06</v>
      </c>
      <c r="K38" s="78">
        <v>1894.06</v>
      </c>
      <c r="L38" s="78">
        <v>1894.06</v>
      </c>
      <c r="M38" s="78">
        <v>1894.06</v>
      </c>
      <c r="N38" s="82">
        <v>1894</v>
      </c>
      <c r="O38" s="82">
        <v>1894</v>
      </c>
      <c r="P38" s="57">
        <f t="shared" si="4"/>
        <v>22728.6</v>
      </c>
    </row>
    <row r="39" spans="1:16">
      <c r="A39" s="58"/>
      <c r="B39" s="81" t="s">
        <v>149</v>
      </c>
      <c r="C39" s="8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57">
        <f>SUM(P32:P38)</f>
        <v>298761.95999999996</v>
      </c>
    </row>
    <row r="40" spans="1:16">
      <c r="A40" s="58"/>
      <c r="C40" s="81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57"/>
    </row>
    <row r="41" spans="1:16">
      <c r="A41" s="83"/>
      <c r="B41" s="81" t="s">
        <v>146</v>
      </c>
      <c r="C41" s="84"/>
      <c r="D41" s="85">
        <v>2140.81</v>
      </c>
      <c r="E41" s="85">
        <v>0</v>
      </c>
      <c r="F41" s="85">
        <v>828.96</v>
      </c>
      <c r="G41" s="85">
        <v>1567.56</v>
      </c>
      <c r="H41" s="85">
        <v>5494.26</v>
      </c>
      <c r="I41" s="85">
        <f>4920+600</f>
        <v>5520</v>
      </c>
      <c r="J41" s="85">
        <v>0</v>
      </c>
      <c r="K41" s="85">
        <v>815</v>
      </c>
      <c r="L41" s="85">
        <v>18800</v>
      </c>
      <c r="M41" s="85">
        <v>704</v>
      </c>
      <c r="N41" s="85">
        <v>1411.5</v>
      </c>
      <c r="O41" s="85">
        <f>920.4+9333.4</f>
        <v>10253.799999999999</v>
      </c>
      <c r="P41" s="86">
        <f>SUM(D41:O41)</f>
        <v>47535.89</v>
      </c>
    </row>
    <row r="42" spans="1:16">
      <c r="A42" s="83"/>
      <c r="B42" s="80" t="s">
        <v>151</v>
      </c>
      <c r="C42" s="80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62"/>
    </row>
    <row r="43" spans="1:16">
      <c r="A43" s="83"/>
      <c r="B43" s="80" t="s">
        <v>156</v>
      </c>
      <c r="C43" s="80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62">
        <v>15000</v>
      </c>
    </row>
    <row r="44" spans="1:16">
      <c r="A44" s="83"/>
      <c r="B44" s="80" t="s">
        <v>140</v>
      </c>
      <c r="C44" s="80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88">
        <f>P15-C5-P29-P39-P41-P43</f>
        <v>-213732.49600000016</v>
      </c>
    </row>
    <row r="45" spans="1:16">
      <c r="A45" s="48"/>
      <c r="N45" t="s">
        <v>62</v>
      </c>
      <c r="P45" s="50"/>
    </row>
  </sheetData>
  <mergeCells count="3">
    <mergeCell ref="A1:P1"/>
    <mergeCell ref="A2:P2"/>
    <mergeCell ref="A3:P3"/>
  </mergeCells>
  <phoneticPr fontId="0" type="noConversion"/>
  <pageMargins left="0.23622047244094491" right="0.23622047244094491" top="0.31496062992125984" bottom="0.55118110236220474" header="0.23622047244094491" footer="0.39370078740157483"/>
  <pageSetup paperSize="9" scale="9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Лист1!#REF!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Лист1!#REF!</f>
        <v>#REF!</v>
      </c>
    </row>
    <row r="9" spans="1:5">
      <c r="A9" s="6"/>
      <c r="B9" s="3" t="s">
        <v>40</v>
      </c>
      <c r="C9" s="15" t="e">
        <f>Лист1!#REF!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Лист1!#REF!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Лист1!#REF!</f>
        <v>#REF!</v>
      </c>
    </row>
    <row r="14" spans="1:5">
      <c r="A14" s="6"/>
      <c r="B14" s="3" t="s">
        <v>39</v>
      </c>
      <c r="C14" s="15" t="e">
        <f>Лист1!#REF!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Лист1!#REF!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Лист1!#REF!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Лист1!#REF!</f>
        <v>#REF!</v>
      </c>
    </row>
    <row r="21" spans="1:3">
      <c r="A21" s="6"/>
      <c r="B21" s="23" t="s">
        <v>61</v>
      </c>
      <c r="C21" s="26" t="e">
        <f>Лист1!#REF!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Лист1!#REF!</f>
        <v>#REF!</v>
      </c>
    </row>
    <row r="27" spans="1:3">
      <c r="A27" s="6"/>
      <c r="B27" s="3" t="s">
        <v>23</v>
      </c>
      <c r="C27" s="16" t="e">
        <f>Лист1!#REF!</f>
        <v>#REF!</v>
      </c>
    </row>
    <row r="28" spans="1:3">
      <c r="A28" s="6"/>
      <c r="B28" s="3" t="s">
        <v>50</v>
      </c>
      <c r="C28" s="16" t="e">
        <f>Лист1!#REF!</f>
        <v>#REF!</v>
      </c>
    </row>
    <row r="29" spans="1:3">
      <c r="A29" s="6"/>
      <c r="B29" s="3" t="s">
        <v>49</v>
      </c>
      <c r="C29" s="16" t="e">
        <f>Лист1!#REF!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Лист1!#REF!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Лист1!#REF!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Лист1!#REF!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Лист1!#REF!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Лист1!#REF!</f>
        <v>#REF!</v>
      </c>
    </row>
    <row r="43" spans="1:3">
      <c r="A43" s="7"/>
      <c r="B43" s="1" t="s">
        <v>38</v>
      </c>
      <c r="C43" s="15" t="e">
        <f>Лист1!#REF!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Лист1!#REF!</f>
        <v>#REF!</v>
      </c>
    </row>
    <row r="46" spans="1:3">
      <c r="A46" s="7"/>
      <c r="B46" s="1" t="s">
        <v>4</v>
      </c>
      <c r="C46" s="15" t="e">
        <f>Лист1!#REF!</f>
        <v>#REF!</v>
      </c>
    </row>
    <row r="47" spans="1:3">
      <c r="A47" s="7"/>
      <c r="B47" s="1" t="s">
        <v>54</v>
      </c>
      <c r="C47" s="15" t="e">
        <f>Лист1!#REF!</f>
        <v>#REF!</v>
      </c>
    </row>
    <row r="48" spans="1:3">
      <c r="A48" s="7"/>
      <c r="B48" s="1" t="s">
        <v>55</v>
      </c>
      <c r="C48" s="15" t="e">
        <f>Лист1!#REF!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Лист1!#REF!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0" t="s">
        <v>22</v>
      </c>
      <c r="C145" s="41">
        <v>164630</v>
      </c>
    </row>
    <row r="146" spans="1:3">
      <c r="A146" s="6"/>
      <c r="B146" s="44" t="s">
        <v>23</v>
      </c>
      <c r="C146" s="45">
        <v>40033</v>
      </c>
    </row>
    <row r="147" spans="1:3">
      <c r="A147" s="6"/>
      <c r="B147" s="44" t="s">
        <v>50</v>
      </c>
      <c r="C147" s="45">
        <v>4602</v>
      </c>
    </row>
    <row r="148" spans="1:3">
      <c r="A148" s="6"/>
      <c r="B148" s="44" t="s">
        <v>49</v>
      </c>
      <c r="C148" s="45">
        <v>2286</v>
      </c>
    </row>
    <row r="149" spans="1:3">
      <c r="A149" s="6"/>
      <c r="B149" s="44" t="s">
        <v>24</v>
      </c>
      <c r="C149" s="45">
        <v>0</v>
      </c>
    </row>
    <row r="150" spans="1:3">
      <c r="A150" s="6"/>
      <c r="B150" s="44" t="s">
        <v>105</v>
      </c>
      <c r="C150" s="45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3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3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topLeftCell="A4" workbookViewId="0">
      <selection activeCell="A4" sqref="A4:O40"/>
    </sheetView>
  </sheetViews>
  <sheetFormatPr defaultRowHeight="12.75"/>
  <cols>
    <col min="1" max="1" width="4.5703125" customWidth="1"/>
    <col min="2" max="2" width="34.28515625" customWidth="1"/>
    <col min="3" max="3" width="6" customWidth="1"/>
    <col min="4" max="4" width="7.85546875" bestFit="1" customWidth="1"/>
    <col min="5" max="6" width="7" bestFit="1" customWidth="1"/>
    <col min="7" max="7" width="6" bestFit="1" customWidth="1"/>
    <col min="8" max="8" width="7" bestFit="1" customWidth="1"/>
    <col min="9" max="9" width="6" bestFit="1" customWidth="1"/>
    <col min="10" max="10" width="6.5703125" bestFit="1" customWidth="1"/>
    <col min="11" max="13" width="6" bestFit="1" customWidth="1"/>
    <col min="14" max="14" width="9" bestFit="1" customWidth="1"/>
    <col min="15" max="15" width="7" bestFit="1" customWidth="1"/>
  </cols>
  <sheetData>
    <row r="1" spans="1:16" ht="18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>
      <c r="A4" s="46"/>
    </row>
    <row r="5" spans="1:16">
      <c r="A5" s="39"/>
    </row>
    <row r="6" spans="1:16">
      <c r="A6" s="49"/>
    </row>
    <row r="7" spans="1:16">
      <c r="A7" s="49"/>
    </row>
    <row r="8" spans="1:16">
      <c r="A8" s="49"/>
    </row>
    <row r="9" spans="1:16">
      <c r="A9" s="49"/>
    </row>
    <row r="10" spans="1:16">
      <c r="A10" s="49"/>
    </row>
    <row r="11" spans="1:16">
      <c r="A11" s="49"/>
    </row>
    <row r="12" spans="1:16">
      <c r="A12" s="49"/>
    </row>
    <row r="13" spans="1:16">
      <c r="A13" s="49"/>
    </row>
    <row r="14" spans="1:16">
      <c r="A14" s="49"/>
    </row>
    <row r="15" spans="1:16">
      <c r="A15" s="47"/>
    </row>
    <row r="16" spans="1:16">
      <c r="A16" s="47"/>
    </row>
    <row r="17" spans="1:1">
      <c r="A17" s="49"/>
    </row>
    <row r="18" spans="1:1">
      <c r="A18" s="49"/>
    </row>
    <row r="19" spans="1:1">
      <c r="A19" s="49"/>
    </row>
    <row r="20" spans="1:1">
      <c r="A20" s="49"/>
    </row>
    <row r="21" spans="1:1">
      <c r="A21" s="49"/>
    </row>
    <row r="22" spans="1:1">
      <c r="A22" s="49"/>
    </row>
    <row r="23" spans="1:1">
      <c r="A23" s="49"/>
    </row>
    <row r="24" spans="1:1">
      <c r="A24" s="49"/>
    </row>
    <row r="25" spans="1:1">
      <c r="A25" s="49"/>
    </row>
    <row r="26" spans="1:1">
      <c r="A26" s="49"/>
    </row>
    <row r="27" spans="1:1">
      <c r="A27" s="49"/>
    </row>
    <row r="28" spans="1:1">
      <c r="A28" s="47"/>
    </row>
    <row r="29" spans="1:1">
      <c r="A29" s="38"/>
    </row>
    <row r="30" spans="1:1">
      <c r="A30" s="38"/>
    </row>
    <row r="31" spans="1:1">
      <c r="A31" s="38"/>
    </row>
    <row r="32" spans="1:1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51"/>
    </row>
    <row r="38" spans="1:1">
      <c r="A38" s="49"/>
    </row>
    <row r="39" spans="1:1">
      <c r="A39" s="49"/>
    </row>
    <row r="40" spans="1:1">
      <c r="A40" s="52"/>
    </row>
  </sheetData>
  <mergeCells count="3">
    <mergeCell ref="A1:P1"/>
    <mergeCell ref="A2:P2"/>
    <mergeCell ref="A3:P3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Лист4</vt:lpstr>
      <vt:lpstr>Лист6</vt:lpstr>
      <vt:lpstr>Лист5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2012-03-15T00:53:01Z</cp:lastPrinted>
  <dcterms:created xsi:type="dcterms:W3CDTF">1996-10-08T23:32:33Z</dcterms:created>
  <dcterms:modified xsi:type="dcterms:W3CDTF">2012-04-16T05:26:21Z</dcterms:modified>
</cp:coreProperties>
</file>