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P8" i="8"/>
  <c r="N21"/>
  <c r="O18"/>
  <c r="O19"/>
  <c r="N18"/>
  <c r="N19"/>
  <c r="N12"/>
  <c r="M18"/>
  <c r="M19"/>
  <c r="L18"/>
  <c r="L19"/>
  <c r="D12"/>
  <c r="J16"/>
  <c r="K16"/>
  <c r="J18"/>
  <c r="K18"/>
  <c r="J19"/>
  <c r="K19"/>
  <c r="I16"/>
  <c r="I18"/>
  <c r="I19"/>
  <c r="E16"/>
  <c r="F16"/>
  <c r="G16"/>
  <c r="H16"/>
  <c r="D16"/>
  <c r="P16" s="1"/>
  <c r="P22" s="1"/>
  <c r="E19"/>
  <c r="F19"/>
  <c r="G19"/>
  <c r="H19"/>
  <c r="D19"/>
  <c r="P17"/>
  <c r="E18"/>
  <c r="F18"/>
  <c r="G18"/>
  <c r="H18"/>
  <c r="D18"/>
  <c r="P18" s="1"/>
  <c r="P19"/>
  <c r="P20"/>
  <c r="P21"/>
  <c r="P15"/>
  <c r="P11"/>
  <c r="P9"/>
  <c r="E10"/>
  <c r="E12" s="1"/>
  <c r="F10"/>
  <c r="F12" s="1"/>
  <c r="G10"/>
  <c r="G12" s="1"/>
  <c r="H10"/>
  <c r="H12" s="1"/>
  <c r="I10"/>
  <c r="I12" s="1"/>
  <c r="J10"/>
  <c r="J12" s="1"/>
  <c r="K10"/>
  <c r="K12" s="1"/>
  <c r="L10"/>
  <c r="L12" s="1"/>
  <c r="M10"/>
  <c r="M12" s="1"/>
  <c r="N10"/>
  <c r="O10"/>
  <c r="O12" s="1"/>
  <c r="D10"/>
  <c r="P10" s="1"/>
  <c r="C171" i="2"/>
  <c r="C158"/>
  <c r="C174"/>
  <c r="C139"/>
  <c r="C173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 s="1"/>
  <c r="C56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F54"/>
  <c r="F56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E54"/>
  <c r="G55"/>
  <c r="C56"/>
  <c r="E56"/>
  <c r="G8"/>
  <c r="C50" i="2"/>
  <c r="C52"/>
  <c r="C55"/>
  <c r="E23" i="5"/>
  <c r="F23"/>
  <c r="D27"/>
  <c r="E27"/>
  <c r="C175" i="2"/>
  <c r="O22" i="5"/>
  <c r="D54" i="6"/>
  <c r="C27" i="5"/>
  <c r="G23"/>
  <c r="F27"/>
  <c r="D56" i="6"/>
  <c r="G56"/>
  <c r="G54"/>
  <c r="D28" i="5"/>
  <c r="E28"/>
  <c r="F28"/>
  <c r="G27"/>
  <c r="H23"/>
  <c r="G28"/>
  <c r="I23"/>
  <c r="H27"/>
  <c r="H28"/>
  <c r="I27"/>
  <c r="I28"/>
  <c r="J23"/>
  <c r="K23"/>
  <c r="J27"/>
  <c r="J28"/>
  <c r="K27"/>
  <c r="K28"/>
  <c r="L23"/>
  <c r="M23"/>
  <c r="L27"/>
  <c r="L28"/>
  <c r="N23"/>
  <c r="N27"/>
  <c r="O27"/>
  <c r="M27"/>
  <c r="M28"/>
  <c r="N28"/>
  <c r="P23" i="8" l="1"/>
  <c r="P12"/>
</calcChain>
</file>

<file path=xl/comments1.xml><?xml version="1.0" encoding="utf-8"?>
<comments xmlns="http://schemas.openxmlformats.org/spreadsheetml/2006/main">
  <authors>
    <author>1</author>
  </authors>
  <commentList>
    <comment ref="K16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1000 дополнительно за вывоз мусора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900 саженцы</t>
        </r>
      </text>
    </comment>
    <comment ref="N21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12040-утепление чердака 6 под.
</t>
        </r>
      </text>
    </comment>
  </commentList>
</comments>
</file>

<file path=xl/sharedStrings.xml><?xml version="1.0" encoding="utf-8"?>
<sst xmlns="http://schemas.openxmlformats.org/spreadsheetml/2006/main" count="380" uniqueCount="143">
  <si>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</si>
  <si>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</si>
  <si>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</si>
  <si>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</si>
  <si>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</si>
  <si>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</si>
  <si>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</si>
  <si>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</si>
  <si>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</si>
  <si>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</si>
  <si>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</si>
  <si>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</si>
  <si>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</si>
  <si>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</si>
  <si>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</si>
  <si>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</si>
  <si>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</si>
  <si>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</si>
  <si>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</si>
  <si>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</si>
  <si>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</si>
  <si>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</si>
  <si>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</si>
  <si>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</si>
  <si>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</si>
  <si>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</si>
  <si>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</si>
  <si>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</si>
  <si>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</si>
  <si>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</si>
  <si>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</si>
  <si>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</si>
  <si>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</si>
  <si>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</si>
  <si>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</si>
  <si>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</si>
  <si>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</si>
  <si>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</si>
  <si>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</si>
  <si>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</si>
  <si>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</si>
  <si>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</si>
  <si>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</si>
  <si>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</si>
  <si>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</si>
  <si>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</si>
  <si>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</si>
  <si>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</si>
  <si>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</si>
  <si>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</si>
  <si>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</si>
  <si>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</si>
  <si>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</si>
  <si>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</si>
  <si>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</si>
  <si>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</si>
  <si>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</si>
  <si>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</si>
  <si>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</si>
  <si>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</si>
  <si>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</si>
  <si>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</si>
  <si>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</si>
  <si>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</si>
  <si>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</si>
  <si>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</si>
  <si>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</si>
  <si>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</si>
  <si>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</si>
  <si>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</si>
  <si>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</si>
  <si>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</si>
  <si>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</si>
  <si>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</si>
  <si>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</si>
  <si>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</si>
  <si>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</si>
  <si>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</si>
  <si>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</si>
  <si>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</si>
  <si>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</si>
  <si>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</si>
  <si>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</si>
  <si>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</si>
  <si>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</si>
  <si>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</si>
  <si>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</si>
  <si>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</si>
  <si>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</si>
  <si>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</si>
  <si>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</si>
  <si>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</si>
  <si>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</si>
  <si>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</si>
  <si>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</si>
  <si>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</si>
  <si>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</si>
  <si>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</si>
  <si>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</si>
  <si>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</si>
  <si>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</si>
  <si>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</si>
  <si>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</si>
  <si>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</si>
  <si>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</si>
  <si>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</si>
  <si>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</si>
  <si>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</si>
  <si>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</si>
  <si>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</si>
  <si>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</si>
  <si>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</si>
  <si>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</si>
  <si>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</si>
  <si>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</si>
  <si>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</si>
  <si>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</si>
  <si>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</si>
  <si>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</si>
  <si>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</si>
  <si>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</si>
  <si>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</si>
  <si>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</si>
  <si>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</si>
  <si>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</si>
  <si>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>1.2</t>
  </si>
  <si>
    <t xml:space="preserve"> оплачено (собственниками):</t>
  </si>
  <si>
    <t>2</t>
  </si>
  <si>
    <t>итого</t>
  </si>
  <si>
    <t>Директор ООО "Сервис - Лайн"</t>
  </si>
  <si>
    <t>ИТОГО(долг/переплата)</t>
  </si>
  <si>
    <t>Уборка двора</t>
  </si>
  <si>
    <t>Содержание жил. Фонда</t>
  </si>
  <si>
    <t>Текущий ремонт (подряды)</t>
  </si>
  <si>
    <t>всего начислено</t>
  </si>
  <si>
    <t>дератизация</t>
  </si>
  <si>
    <t>Долг</t>
  </si>
  <si>
    <t>Обслуживание узлов учета</t>
  </si>
  <si>
    <t>Аварийная служба</t>
  </si>
  <si>
    <t>Содержание общего имущества</t>
  </si>
  <si>
    <t>Тех.обслуживание общ. Имущ-ва</t>
  </si>
  <si>
    <r>
      <rPr>
        <b/>
        <sz val="11"/>
        <rFont val="Arial"/>
        <family val="2"/>
        <charset val="204"/>
      </rPr>
      <t>№ 96 ул. Бограда</t>
    </r>
    <r>
      <rPr>
        <b/>
        <sz val="10"/>
        <rFont val="Arial"/>
        <family val="2"/>
      </rPr>
      <t xml:space="preserve"> за период  01.01по 31.12.2011 года-площадь по л.с.-4406,9</t>
    </r>
  </si>
  <si>
    <t>Представитель собственников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</si>
</sst>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#,##0_р_."/>
  </numFmts>
  <fonts count="25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13" fillId="3" borderId="1" xfId="0" applyFont="1" applyFill="1" applyBorder="1" applyAlignment="1"/>
    <xf numFmtId="0" fontId="18" fillId="3" borderId="1" xfId="0" applyFont="1" applyFill="1" applyBorder="1" applyAlignment="1"/>
    <xf numFmtId="0" fontId="0" fillId="3" borderId="0" xfId="0" applyFill="1"/>
    <xf numFmtId="1" fontId="18" fillId="3" borderId="1" xfId="0" applyNumberFormat="1" applyFont="1" applyFill="1" applyBorder="1"/>
    <xf numFmtId="1" fontId="3" fillId="3" borderId="1" xfId="0" applyNumberFormat="1" applyFont="1" applyFill="1" applyBorder="1"/>
    <xf numFmtId="49" fontId="1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/>
    <xf numFmtId="0" fontId="18" fillId="4" borderId="1" xfId="0" applyFont="1" applyFill="1" applyBorder="1"/>
    <xf numFmtId="1" fontId="18" fillId="3" borderId="1" xfId="0" applyNumberFormat="1" applyFont="1" applyFill="1" applyBorder="1" applyAlignment="1"/>
    <xf numFmtId="1" fontId="18" fillId="0" borderId="1" xfId="0" applyNumberFormat="1" applyFont="1" applyFill="1" applyBorder="1" applyAlignment="1"/>
    <xf numFmtId="0" fontId="18" fillId="3" borderId="1" xfId="0" applyFont="1" applyFill="1" applyBorder="1" applyAlignment="1">
      <alignment horizontal="left"/>
    </xf>
    <xf numFmtId="1" fontId="18" fillId="0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3" fillId="0" borderId="0" xfId="0" applyFont="1" applyFill="1" applyAlignment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17" fillId="3" borderId="1" xfId="0" applyFont="1" applyFill="1" applyBorder="1" applyAlignment="1">
      <alignment horizontal="left"/>
    </xf>
    <xf numFmtId="165" fontId="0" fillId="0" borderId="0" xfId="1" applyNumberFormat="1" applyFont="1"/>
    <xf numFmtId="165" fontId="13" fillId="0" borderId="1" xfId="1" applyNumberFormat="1" applyFont="1" applyFill="1" applyBorder="1" applyAlignment="1">
      <alignment horizontal="center"/>
    </xf>
    <xf numFmtId="165" fontId="13" fillId="0" borderId="1" xfId="1" applyNumberFormat="1" applyFont="1" applyFill="1" applyBorder="1"/>
    <xf numFmtId="165" fontId="17" fillId="0" borderId="1" xfId="1" applyNumberFormat="1" applyFont="1" applyFill="1" applyBorder="1"/>
    <xf numFmtId="165" fontId="17" fillId="3" borderId="1" xfId="1" applyNumberFormat="1" applyFont="1" applyFill="1" applyBorder="1"/>
    <xf numFmtId="165" fontId="19" fillId="3" borderId="1" xfId="1" applyNumberFormat="1" applyFont="1" applyFill="1" applyBorder="1"/>
    <xf numFmtId="165" fontId="19" fillId="0" borderId="1" xfId="1" applyNumberFormat="1" applyFont="1" applyFill="1" applyBorder="1"/>
    <xf numFmtId="165" fontId="3" fillId="0" borderId="1" xfId="1" applyNumberFormat="1" applyFont="1" applyFill="1" applyBorder="1"/>
    <xf numFmtId="0" fontId="0" fillId="0" borderId="0" xfId="0" applyFill="1"/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8" fillId="0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165" fontId="0" fillId="0" borderId="0" xfId="0" applyNumberFormat="1"/>
    <xf numFmtId="165" fontId="24" fillId="3" borderId="1" xfId="1" applyNumberFormat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4" t="s">
        <v>92</v>
      </c>
      <c r="C1" s="94"/>
      <c r="D1" s="94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4" t="s">
        <v>92</v>
      </c>
      <c r="C38" s="94"/>
      <c r="D38" s="94"/>
    </row>
    <row r="39" spans="2:4" ht="15">
      <c r="B39" s="33" t="s">
        <v>112</v>
      </c>
    </row>
    <row r="41" spans="2:4" ht="15.75">
      <c r="B41" s="32" t="s">
        <v>115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113</v>
      </c>
      <c r="C72" s="30">
        <v>3067.43</v>
      </c>
      <c r="D72" s="30"/>
    </row>
    <row r="73" spans="2:5" ht="15">
      <c r="B73" s="30" t="s">
        <v>118</v>
      </c>
      <c r="C73" s="30">
        <v>368.9</v>
      </c>
      <c r="D73" s="30"/>
    </row>
    <row r="74" spans="2:5" ht="15">
      <c r="B74" s="30" t="s">
        <v>119</v>
      </c>
      <c r="C74" s="30">
        <v>611.62</v>
      </c>
      <c r="D74" s="30"/>
    </row>
    <row r="75" spans="2:5" ht="15">
      <c r="B75" s="30" t="s">
        <v>120</v>
      </c>
      <c r="C75" s="30">
        <v>2480.11</v>
      </c>
      <c r="D75" s="30"/>
    </row>
    <row r="76" spans="2:5" ht="15">
      <c r="B76" s="30" t="s">
        <v>121</v>
      </c>
      <c r="C76" s="30">
        <v>6015.56</v>
      </c>
      <c r="D76" s="30"/>
    </row>
    <row r="77" spans="2:5" ht="15">
      <c r="B77" s="30" t="s">
        <v>122</v>
      </c>
      <c r="C77" s="30">
        <v>2160.7600000000002</v>
      </c>
      <c r="D77" s="30"/>
    </row>
    <row r="78" spans="2:5" ht="15">
      <c r="B78" s="30" t="s">
        <v>114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116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117</v>
      </c>
      <c r="C81" s="30">
        <v>0</v>
      </c>
      <c r="D81" s="30"/>
      <c r="E81" t="s">
        <v>116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111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5" t="s">
        <v>0</v>
      </c>
      <c r="B1" s="95"/>
      <c r="C1" s="95"/>
      <c r="D1" s="95"/>
      <c r="E1" s="95"/>
    </row>
    <row r="3" spans="1:7">
      <c r="A3" s="5" t="s">
        <v>17</v>
      </c>
      <c r="B3" s="5"/>
      <c r="C3" s="5"/>
      <c r="D3" s="5"/>
      <c r="E3" s="5"/>
    </row>
    <row r="4" spans="1:7">
      <c r="B4" s="5" t="s">
        <v>108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109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0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0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0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0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0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0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0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0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0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0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0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0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0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0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0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0">
        <f t="shared" si="0"/>
        <v>169427</v>
      </c>
    </row>
    <row r="24" spans="1:7">
      <c r="A24" s="2"/>
      <c r="B24" s="9" t="s">
        <v>110</v>
      </c>
      <c r="C24" s="10"/>
      <c r="D24" s="10"/>
      <c r="E24" s="10"/>
      <c r="F24" s="10"/>
      <c r="G24" s="40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0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0"/>
    </row>
    <row r="27" spans="1:7">
      <c r="A27" s="2"/>
      <c r="B27" s="3"/>
      <c r="C27" s="10"/>
      <c r="D27" s="10"/>
      <c r="E27" s="10"/>
      <c r="F27" s="10"/>
      <c r="G27" s="40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0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0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0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0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0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0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0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0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0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0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0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0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0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0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0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0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0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0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0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0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0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0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0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0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0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0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0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0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0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5" t="s">
        <v>0</v>
      </c>
      <c r="B1" s="95"/>
      <c r="C1" s="95"/>
      <c r="D1" s="95"/>
      <c r="E1" s="95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4"/>
  <sheetViews>
    <sheetView tabSelected="1" workbookViewId="0">
      <selection activeCell="C39" sqref="C39"/>
    </sheetView>
  </sheetViews>
  <sheetFormatPr defaultRowHeight="12.75"/>
  <cols>
    <col min="1" max="1" width="4.5703125" customWidth="1"/>
    <col min="2" max="2" width="31" bestFit="1" customWidth="1"/>
    <col min="3" max="3" width="7.140625" bestFit="1" customWidth="1"/>
    <col min="4" max="4" width="6.7109375" bestFit="1" customWidth="1"/>
    <col min="5" max="5" width="6.28515625" bestFit="1" customWidth="1"/>
    <col min="6" max="6" width="6.140625" customWidth="1"/>
    <col min="7" max="7" width="8.140625" style="57" bestFit="1" customWidth="1"/>
    <col min="8" max="8" width="6.42578125" style="57" customWidth="1"/>
    <col min="9" max="9" width="6.85546875" style="57" customWidth="1"/>
    <col min="10" max="10" width="6.42578125" style="57" customWidth="1"/>
    <col min="11" max="11" width="6.28515625" customWidth="1"/>
    <col min="12" max="12" width="6.42578125" customWidth="1"/>
    <col min="13" max="13" width="7.42578125" customWidth="1"/>
    <col min="14" max="15" width="7.5703125" customWidth="1"/>
    <col min="16" max="16" width="11" style="77" customWidth="1"/>
    <col min="17" max="17" width="3.5703125" customWidth="1"/>
  </cols>
  <sheetData>
    <row r="1" spans="1:16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6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>
      <c r="A3" s="97" t="s">
        <v>124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6" ht="15">
      <c r="A4" s="98" t="s">
        <v>141</v>
      </c>
      <c r="B4" s="98"/>
      <c r="C4" s="98"/>
      <c r="D4" s="98"/>
      <c r="E4" s="98"/>
      <c r="F4" s="98"/>
      <c r="G4" s="98"/>
      <c r="H4" s="98"/>
      <c r="I4" s="98"/>
      <c r="J4" s="73"/>
      <c r="K4" s="73"/>
      <c r="L4" s="73"/>
    </row>
    <row r="5" spans="1:16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6">
      <c r="A6" s="45"/>
      <c r="B6" s="45" t="s">
        <v>5</v>
      </c>
      <c r="C6" s="71" t="s">
        <v>136</v>
      </c>
      <c r="D6" s="46" t="s">
        <v>30</v>
      </c>
      <c r="E6" s="46" t="s">
        <v>31</v>
      </c>
      <c r="F6" s="46" t="s">
        <v>32</v>
      </c>
      <c r="G6" s="55" t="s">
        <v>33</v>
      </c>
      <c r="H6" s="55" t="s">
        <v>34</v>
      </c>
      <c r="I6" s="55" t="s">
        <v>35</v>
      </c>
      <c r="J6" s="55" t="s">
        <v>36</v>
      </c>
      <c r="K6" s="46" t="s">
        <v>37</v>
      </c>
      <c r="L6" s="46" t="s">
        <v>26</v>
      </c>
      <c r="M6" s="46" t="s">
        <v>27</v>
      </c>
      <c r="N6" s="46" t="s">
        <v>28</v>
      </c>
      <c r="O6" s="46" t="s">
        <v>107</v>
      </c>
      <c r="P6" s="78" t="s">
        <v>25</v>
      </c>
    </row>
    <row r="7" spans="1:16">
      <c r="A7" s="45" t="s">
        <v>1</v>
      </c>
      <c r="B7" s="47" t="s">
        <v>59</v>
      </c>
      <c r="C7" s="47">
        <v>152140</v>
      </c>
      <c r="E7" s="46"/>
      <c r="F7" s="46"/>
      <c r="G7" s="55"/>
      <c r="H7" s="56"/>
      <c r="I7" s="56"/>
      <c r="J7" s="56"/>
      <c r="K7" s="54"/>
      <c r="L7" s="54"/>
      <c r="M7" s="54"/>
      <c r="N7" s="54"/>
      <c r="O7" s="54"/>
      <c r="P7" s="79"/>
    </row>
    <row r="8" spans="1:16">
      <c r="A8" s="48" t="s">
        <v>43</v>
      </c>
      <c r="B8" s="52" t="s">
        <v>7</v>
      </c>
      <c r="C8" s="52"/>
      <c r="D8" s="58">
        <v>29681.97</v>
      </c>
      <c r="E8" s="65">
        <v>29681.97</v>
      </c>
      <c r="F8" s="65">
        <v>29681.97</v>
      </c>
      <c r="G8" s="65">
        <v>29682.65</v>
      </c>
      <c r="H8" s="64">
        <v>29835.47</v>
      </c>
      <c r="I8" s="64">
        <v>20133.810000000001</v>
      </c>
      <c r="J8" s="64">
        <v>29681.29</v>
      </c>
      <c r="K8" s="64">
        <v>29681.29</v>
      </c>
      <c r="L8" s="65">
        <v>29681.29</v>
      </c>
      <c r="M8" s="65">
        <v>29681.29</v>
      </c>
      <c r="N8" s="65">
        <v>29677.23</v>
      </c>
      <c r="O8" s="65">
        <v>12471.36</v>
      </c>
      <c r="P8" s="80">
        <f>SUM(D8:O8)</f>
        <v>329571.58999999997</v>
      </c>
    </row>
    <row r="9" spans="1:16" s="57" customFormat="1">
      <c r="A9" s="60"/>
      <c r="B9" s="66" t="s">
        <v>131</v>
      </c>
      <c r="C9" s="66"/>
      <c r="D9" s="58">
        <v>6610.35</v>
      </c>
      <c r="E9" s="58">
        <v>6610.35</v>
      </c>
      <c r="F9" s="58">
        <v>6610.35</v>
      </c>
      <c r="G9" s="58">
        <v>6610.51</v>
      </c>
      <c r="H9" s="58">
        <v>6610.5</v>
      </c>
      <c r="I9" s="68">
        <v>6610.5</v>
      </c>
      <c r="J9" s="68">
        <v>6610.2</v>
      </c>
      <c r="K9" s="68">
        <v>6610.2</v>
      </c>
      <c r="L9" s="68">
        <v>6610.2</v>
      </c>
      <c r="M9" s="68">
        <v>8610.2000000000007</v>
      </c>
      <c r="N9" s="68">
        <v>6609.3</v>
      </c>
      <c r="O9" s="68">
        <v>6609.3</v>
      </c>
      <c r="P9" s="81">
        <f>SUM(D9:O9)</f>
        <v>81321.960000000006</v>
      </c>
    </row>
    <row r="10" spans="1:16" s="57" customFormat="1" ht="15">
      <c r="A10" s="60"/>
      <c r="B10" s="76" t="s">
        <v>134</v>
      </c>
      <c r="C10" s="66"/>
      <c r="D10" s="58">
        <f>SUM(D8:D9)</f>
        <v>36292.32</v>
      </c>
      <c r="E10" s="58">
        <f t="shared" ref="E10:O10" si="0">SUM(E8:E9)</f>
        <v>36292.32</v>
      </c>
      <c r="F10" s="58">
        <f t="shared" si="0"/>
        <v>36292.32</v>
      </c>
      <c r="G10" s="58">
        <f t="shared" si="0"/>
        <v>36293.160000000003</v>
      </c>
      <c r="H10" s="58">
        <f t="shared" si="0"/>
        <v>36445.97</v>
      </c>
      <c r="I10" s="58">
        <f t="shared" si="0"/>
        <v>26744.31</v>
      </c>
      <c r="J10" s="58">
        <f t="shared" si="0"/>
        <v>36291.49</v>
      </c>
      <c r="K10" s="58">
        <f t="shared" si="0"/>
        <v>36291.49</v>
      </c>
      <c r="L10" s="58">
        <f t="shared" si="0"/>
        <v>36291.49</v>
      </c>
      <c r="M10" s="58">
        <f t="shared" si="0"/>
        <v>38291.490000000005</v>
      </c>
      <c r="N10" s="58">
        <f t="shared" si="0"/>
        <v>36286.53</v>
      </c>
      <c r="O10" s="58">
        <f t="shared" si="0"/>
        <v>19080.66</v>
      </c>
      <c r="P10" s="82">
        <f>SUM(D10:O10)</f>
        <v>410893.55</v>
      </c>
    </row>
    <row r="11" spans="1:16" s="57" customFormat="1" ht="15">
      <c r="A11" s="60" t="s">
        <v>125</v>
      </c>
      <c r="B11" s="66" t="s">
        <v>126</v>
      </c>
      <c r="C11" s="66"/>
      <c r="D11" s="58">
        <v>53438.11</v>
      </c>
      <c r="E11" s="58">
        <v>29799.94</v>
      </c>
      <c r="F11" s="58">
        <v>25509.65</v>
      </c>
      <c r="G11" s="58">
        <v>35950.86</v>
      </c>
      <c r="H11" s="58">
        <v>28204.77</v>
      </c>
      <c r="I11" s="68">
        <v>40822.85</v>
      </c>
      <c r="J11" s="68">
        <v>29349.09</v>
      </c>
      <c r="K11" s="68">
        <v>27762</v>
      </c>
      <c r="L11" s="68">
        <v>37893.089999999997</v>
      </c>
      <c r="M11" s="68">
        <v>29418.41</v>
      </c>
      <c r="N11" s="68">
        <v>35677.769999999997</v>
      </c>
      <c r="O11" s="68">
        <v>37746.29</v>
      </c>
      <c r="P11" s="82">
        <f>SUM(D11:O11)</f>
        <v>411572.82999999996</v>
      </c>
    </row>
    <row r="12" spans="1:16" ht="15">
      <c r="A12" s="48"/>
      <c r="B12" s="72" t="s">
        <v>130</v>
      </c>
      <c r="C12" s="52"/>
      <c r="D12" s="67">
        <f>D10-D11</f>
        <v>-17145.79</v>
      </c>
      <c r="E12" s="67">
        <f t="shared" ref="E12:O12" si="1">E10-E11</f>
        <v>6492.380000000001</v>
      </c>
      <c r="F12" s="67">
        <f t="shared" si="1"/>
        <v>10782.669999999998</v>
      </c>
      <c r="G12" s="67">
        <f t="shared" si="1"/>
        <v>342.30000000000291</v>
      </c>
      <c r="H12" s="67">
        <f t="shared" si="1"/>
        <v>8241.2000000000007</v>
      </c>
      <c r="I12" s="67">
        <f t="shared" si="1"/>
        <v>-14078.539999999997</v>
      </c>
      <c r="J12" s="67">
        <f t="shared" si="1"/>
        <v>6942.3999999999978</v>
      </c>
      <c r="K12" s="67">
        <f t="shared" si="1"/>
        <v>8529.489999999998</v>
      </c>
      <c r="L12" s="67">
        <f t="shared" si="1"/>
        <v>-1601.5999999999985</v>
      </c>
      <c r="M12" s="67">
        <f t="shared" si="1"/>
        <v>8873.0800000000054</v>
      </c>
      <c r="N12" s="67">
        <f t="shared" si="1"/>
        <v>608.76000000000204</v>
      </c>
      <c r="O12" s="67">
        <f t="shared" si="1"/>
        <v>-18665.63</v>
      </c>
      <c r="P12" s="83">
        <f>SUM(D12:O12)</f>
        <v>-679.27999999999156</v>
      </c>
    </row>
    <row r="13" spans="1:16">
      <c r="A13" s="48" t="s">
        <v>127</v>
      </c>
      <c r="B13" s="47" t="s">
        <v>41</v>
      </c>
      <c r="C13" s="47"/>
      <c r="D13" s="65"/>
      <c r="E13" s="65"/>
      <c r="F13" s="65"/>
      <c r="G13" s="64"/>
      <c r="H13" s="64"/>
      <c r="I13" s="64"/>
      <c r="J13" s="64"/>
      <c r="K13" s="65"/>
      <c r="L13" s="65"/>
      <c r="M13" s="65"/>
      <c r="N13" s="65"/>
      <c r="O13" s="65"/>
      <c r="P13" s="84"/>
    </row>
    <row r="14" spans="1:16">
      <c r="A14" s="51"/>
      <c r="B14" s="72" t="s">
        <v>132</v>
      </c>
      <c r="C14" s="47"/>
      <c r="D14" s="65"/>
      <c r="E14" s="65"/>
      <c r="F14" s="65"/>
      <c r="G14" s="64"/>
      <c r="H14" s="64"/>
      <c r="I14" s="64"/>
      <c r="J14" s="64"/>
      <c r="K14" s="65"/>
      <c r="L14" s="65"/>
      <c r="M14" s="65"/>
      <c r="N14" s="65"/>
      <c r="O14" s="65"/>
      <c r="P14" s="84"/>
    </row>
    <row r="15" spans="1:16">
      <c r="A15" s="51"/>
      <c r="B15" s="89" t="s">
        <v>139</v>
      </c>
      <c r="C15" s="90">
        <v>0.9</v>
      </c>
      <c r="D15" s="69">
        <v>3966.21</v>
      </c>
      <c r="E15" s="69">
        <v>3966.21</v>
      </c>
      <c r="F15" s="69">
        <v>3966.21</v>
      </c>
      <c r="G15" s="69">
        <v>3966.21</v>
      </c>
      <c r="H15" s="69">
        <v>3966.21</v>
      </c>
      <c r="I15" s="69">
        <v>3966.21</v>
      </c>
      <c r="J15" s="69">
        <v>3966.21</v>
      </c>
      <c r="K15" s="69">
        <v>3966.21</v>
      </c>
      <c r="L15" s="69">
        <v>3966.21</v>
      </c>
      <c r="M15" s="69">
        <v>3966.21</v>
      </c>
      <c r="N15" s="69">
        <v>3966.21</v>
      </c>
      <c r="O15" s="69">
        <v>3966.21</v>
      </c>
      <c r="P15" s="80">
        <f t="shared" ref="P15:P21" si="2">SUM(D15:O15)</f>
        <v>47594.52</v>
      </c>
    </row>
    <row r="16" spans="1:16">
      <c r="A16" s="51"/>
      <c r="B16" s="89" t="s">
        <v>140</v>
      </c>
      <c r="C16" s="1">
        <v>0.6</v>
      </c>
      <c r="D16" s="1">
        <f t="shared" ref="D16:I16" si="3">4406.9*0.6</f>
        <v>2644.14</v>
      </c>
      <c r="E16" s="1">
        <f t="shared" si="3"/>
        <v>2644.14</v>
      </c>
      <c r="F16" s="1">
        <f t="shared" si="3"/>
        <v>2644.14</v>
      </c>
      <c r="G16" s="1">
        <f t="shared" si="3"/>
        <v>2644.14</v>
      </c>
      <c r="H16" s="1">
        <f t="shared" si="3"/>
        <v>2644.14</v>
      </c>
      <c r="I16" s="1">
        <f t="shared" si="3"/>
        <v>2644.14</v>
      </c>
      <c r="J16" s="1">
        <f>4406.9*0.6</f>
        <v>2644.14</v>
      </c>
      <c r="K16" s="1">
        <f>4406.9*0.6+1000</f>
        <v>3644.14</v>
      </c>
      <c r="L16" s="1">
        <v>2644.14</v>
      </c>
      <c r="M16" s="1">
        <v>2644.14</v>
      </c>
      <c r="N16" s="1">
        <v>2644.14</v>
      </c>
      <c r="O16" s="1">
        <v>2644.14</v>
      </c>
      <c r="P16" s="80">
        <f t="shared" si="2"/>
        <v>32729.679999999997</v>
      </c>
    </row>
    <row r="17" spans="1:16">
      <c r="A17" s="51"/>
      <c r="B17" s="86" t="s">
        <v>137</v>
      </c>
      <c r="C17" s="1"/>
      <c r="D17" s="1">
        <v>1500</v>
      </c>
      <c r="E17" s="1">
        <v>1500</v>
      </c>
      <c r="F17" s="1">
        <v>1500</v>
      </c>
      <c r="G17" s="1">
        <v>1500</v>
      </c>
      <c r="H17" s="1">
        <v>1500</v>
      </c>
      <c r="I17" s="1">
        <v>1500</v>
      </c>
      <c r="J17" s="1">
        <v>1500</v>
      </c>
      <c r="K17" s="1">
        <v>1500</v>
      </c>
      <c r="L17" s="1">
        <v>1500</v>
      </c>
      <c r="M17" s="1">
        <v>1500</v>
      </c>
      <c r="N17" s="1">
        <v>1500</v>
      </c>
      <c r="O17" s="1">
        <v>1500</v>
      </c>
      <c r="P17" s="80">
        <f>SUM(D17:O17)</f>
        <v>18000</v>
      </c>
    </row>
    <row r="18" spans="1:16" s="57" customFormat="1">
      <c r="A18" s="51"/>
      <c r="B18" s="86" t="s">
        <v>138</v>
      </c>
      <c r="C18" s="53">
        <v>0.45</v>
      </c>
      <c r="D18" s="87">
        <f t="shared" ref="D18:O18" si="4">0.45*4406.9</f>
        <v>1983.1049999999998</v>
      </c>
      <c r="E18" s="87">
        <f t="shared" si="4"/>
        <v>1983.1049999999998</v>
      </c>
      <c r="F18" s="87">
        <f t="shared" si="4"/>
        <v>1983.1049999999998</v>
      </c>
      <c r="G18" s="88">
        <f t="shared" si="4"/>
        <v>1983.1049999999998</v>
      </c>
      <c r="H18" s="87">
        <f t="shared" si="4"/>
        <v>1983.1049999999998</v>
      </c>
      <c r="I18" s="87">
        <f t="shared" si="4"/>
        <v>1983.1049999999998</v>
      </c>
      <c r="J18" s="87">
        <f t="shared" si="4"/>
        <v>1983.1049999999998</v>
      </c>
      <c r="K18" s="87">
        <f t="shared" si="4"/>
        <v>1983.1049999999998</v>
      </c>
      <c r="L18" s="87">
        <f t="shared" si="4"/>
        <v>1983.1049999999998</v>
      </c>
      <c r="M18" s="87">
        <f t="shared" si="4"/>
        <v>1983.1049999999998</v>
      </c>
      <c r="N18" s="87">
        <f t="shared" si="4"/>
        <v>1983.1049999999998</v>
      </c>
      <c r="O18" s="87">
        <f t="shared" si="4"/>
        <v>1983.1049999999998</v>
      </c>
      <c r="P18" s="80">
        <f t="shared" si="2"/>
        <v>23797.26</v>
      </c>
    </row>
    <row r="19" spans="1:16" s="57" customFormat="1">
      <c r="A19" s="60"/>
      <c r="B19" s="66" t="s">
        <v>131</v>
      </c>
      <c r="C19" s="91">
        <v>1.5</v>
      </c>
      <c r="D19" s="58">
        <f t="shared" ref="D19:O19" si="5">4406.9*1.5</f>
        <v>6610.3499999999995</v>
      </c>
      <c r="E19" s="58">
        <f t="shared" si="5"/>
        <v>6610.3499999999995</v>
      </c>
      <c r="F19" s="58">
        <f t="shared" si="5"/>
        <v>6610.3499999999995</v>
      </c>
      <c r="G19" s="58">
        <f t="shared" si="5"/>
        <v>6610.3499999999995</v>
      </c>
      <c r="H19" s="58">
        <f t="shared" si="5"/>
        <v>6610.3499999999995</v>
      </c>
      <c r="I19" s="58">
        <f t="shared" si="5"/>
        <v>6610.3499999999995</v>
      </c>
      <c r="J19" s="58">
        <f t="shared" si="5"/>
        <v>6610.3499999999995</v>
      </c>
      <c r="K19" s="58">
        <f t="shared" si="5"/>
        <v>6610.3499999999995</v>
      </c>
      <c r="L19" s="58">
        <f t="shared" si="5"/>
        <v>6610.3499999999995</v>
      </c>
      <c r="M19" s="58">
        <f t="shared" si="5"/>
        <v>6610.3499999999995</v>
      </c>
      <c r="N19" s="58">
        <f t="shared" si="5"/>
        <v>6610.3499999999995</v>
      </c>
      <c r="O19" s="58">
        <f t="shared" si="5"/>
        <v>6610.3499999999995</v>
      </c>
      <c r="P19" s="80">
        <f t="shared" si="2"/>
        <v>79324.200000000012</v>
      </c>
    </row>
    <row r="20" spans="1:16">
      <c r="A20" s="60"/>
      <c r="B20" s="76" t="s">
        <v>135</v>
      </c>
      <c r="C20" s="66"/>
      <c r="D20" s="58"/>
      <c r="E20" s="58"/>
      <c r="F20" s="58"/>
      <c r="G20" s="58">
        <v>806.65</v>
      </c>
      <c r="H20" s="58"/>
      <c r="I20" s="68"/>
      <c r="J20" s="68">
        <v>951.85</v>
      </c>
      <c r="K20" s="68">
        <v>1105</v>
      </c>
      <c r="L20" s="68">
        <v>1105</v>
      </c>
      <c r="M20" s="68"/>
      <c r="N20" s="57"/>
      <c r="O20" s="68"/>
      <c r="P20" s="80">
        <f t="shared" si="2"/>
        <v>3968.5</v>
      </c>
    </row>
    <row r="21" spans="1:16">
      <c r="A21" s="74"/>
      <c r="B21" s="75" t="s">
        <v>133</v>
      </c>
      <c r="C21" s="63"/>
      <c r="D21" s="70">
        <v>0</v>
      </c>
      <c r="E21" s="70">
        <v>9910.1</v>
      </c>
      <c r="F21" s="70">
        <v>12150.42</v>
      </c>
      <c r="G21" s="70">
        <v>1283.43</v>
      </c>
      <c r="H21" s="70">
        <v>8132.78</v>
      </c>
      <c r="I21" s="70">
        <v>900</v>
      </c>
      <c r="J21" s="70">
        <v>3867</v>
      </c>
      <c r="K21" s="70">
        <v>2173</v>
      </c>
      <c r="L21" s="70">
        <v>6621.44</v>
      </c>
      <c r="M21" s="70">
        <v>0</v>
      </c>
      <c r="N21" s="70">
        <f>12040+4990.8+1683.6</f>
        <v>18714.399999999998</v>
      </c>
      <c r="O21" s="70">
        <v>4990.8</v>
      </c>
      <c r="P21" s="80">
        <f t="shared" si="2"/>
        <v>68743.37</v>
      </c>
    </row>
    <row r="22" spans="1:16" s="57" customFormat="1">
      <c r="A22" s="74"/>
      <c r="B22" s="75"/>
      <c r="C22" s="53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80">
        <f>SUM(P15:P21)</f>
        <v>274157.53000000003</v>
      </c>
    </row>
    <row r="23" spans="1:16" ht="15">
      <c r="A23" s="61"/>
      <c r="B23" s="62" t="s">
        <v>128</v>
      </c>
      <c r="C23" s="6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3">
        <f>P10-C7-P22</f>
        <v>-15403.98000000004</v>
      </c>
    </row>
    <row r="24" spans="1:16">
      <c r="F24" s="85"/>
      <c r="G24" s="85"/>
      <c r="H24" s="85"/>
      <c r="I24" s="85"/>
      <c r="J24" s="85"/>
    </row>
    <row r="25" spans="1:16">
      <c r="F25" s="85"/>
      <c r="G25" s="85"/>
      <c r="H25" s="85"/>
      <c r="I25" s="85"/>
      <c r="J25" s="85"/>
      <c r="O25" s="92"/>
    </row>
    <row r="26" spans="1:16">
      <c r="A26" s="49"/>
      <c r="B26" s="50" t="s">
        <v>129</v>
      </c>
      <c r="C26" s="50"/>
      <c r="D26" s="50"/>
      <c r="E26" s="50"/>
      <c r="F26" s="50"/>
      <c r="G26" s="44"/>
      <c r="H26" s="44"/>
      <c r="I26" s="44"/>
      <c r="J26" s="44"/>
      <c r="K26" s="44"/>
      <c r="L26" s="44"/>
    </row>
    <row r="27" spans="1:16">
      <c r="A27" s="49"/>
      <c r="B27" s="49" t="s">
        <v>142</v>
      </c>
      <c r="C27" s="49"/>
      <c r="F27" s="85"/>
      <c r="G27" s="85"/>
      <c r="H27" s="85"/>
      <c r="I27" s="85"/>
      <c r="J27" s="85"/>
    </row>
    <row r="28" spans="1:16">
      <c r="A28" s="49"/>
      <c r="G28"/>
      <c r="H28"/>
      <c r="I28"/>
      <c r="J28"/>
    </row>
    <row r="29" spans="1:16">
      <c r="A29" s="49"/>
      <c r="G29"/>
      <c r="H29"/>
      <c r="I29"/>
      <c r="J29"/>
    </row>
    <row r="30" spans="1:16">
      <c r="A30" s="49"/>
      <c r="G30"/>
      <c r="H30"/>
      <c r="I30"/>
      <c r="J30"/>
    </row>
    <row r="31" spans="1:16">
      <c r="A31" s="49"/>
      <c r="G31"/>
      <c r="H31"/>
      <c r="I31"/>
      <c r="J31"/>
    </row>
    <row r="32" spans="1:16">
      <c r="A32" s="49"/>
      <c r="G32"/>
      <c r="H32"/>
      <c r="I32"/>
      <c r="J32"/>
    </row>
    <row r="33" spans="1:10">
      <c r="A33" s="49"/>
      <c r="G33"/>
      <c r="H33"/>
      <c r="I33"/>
      <c r="J33"/>
    </row>
    <row r="34" spans="1:10">
      <c r="A34" s="49"/>
      <c r="G34"/>
      <c r="H34"/>
      <c r="I34"/>
      <c r="J34"/>
    </row>
    <row r="35" spans="1:10">
      <c r="G35"/>
      <c r="H35"/>
      <c r="I35"/>
      <c r="J35"/>
    </row>
    <row r="36" spans="1:10">
      <c r="G36"/>
      <c r="H36"/>
      <c r="I36"/>
      <c r="J36"/>
    </row>
    <row r="37" spans="1:10">
      <c r="G37"/>
      <c r="H37"/>
      <c r="I37"/>
      <c r="J37"/>
    </row>
    <row r="38" spans="1:10">
      <c r="G38"/>
      <c r="H38"/>
      <c r="I38"/>
      <c r="J38"/>
    </row>
    <row r="39" spans="1:10">
      <c r="G39"/>
      <c r="H39"/>
      <c r="I39"/>
      <c r="J39"/>
    </row>
    <row r="40" spans="1:10">
      <c r="G40"/>
      <c r="H40"/>
      <c r="I40"/>
      <c r="J40"/>
    </row>
    <row r="41" spans="1:10">
      <c r="G41"/>
      <c r="H41"/>
      <c r="I41"/>
      <c r="J41"/>
    </row>
    <row r="42" spans="1:10">
      <c r="G42"/>
      <c r="H42"/>
      <c r="I42"/>
      <c r="J42"/>
    </row>
    <row r="43" spans="1:10">
      <c r="G43"/>
      <c r="H43"/>
      <c r="I43"/>
      <c r="J43"/>
    </row>
    <row r="44" spans="1:10">
      <c r="G44"/>
      <c r="H44"/>
      <c r="I44"/>
      <c r="J44"/>
    </row>
    <row r="45" spans="1:10">
      <c r="G45"/>
      <c r="H45"/>
      <c r="I45"/>
      <c r="J45"/>
    </row>
    <row r="46" spans="1:10">
      <c r="G46"/>
      <c r="H46"/>
      <c r="I46"/>
      <c r="J46"/>
    </row>
    <row r="47" spans="1:10">
      <c r="G47"/>
      <c r="H47"/>
      <c r="I47"/>
      <c r="J47"/>
    </row>
    <row r="48" spans="1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2:10">
      <c r="G65"/>
      <c r="H65"/>
      <c r="I65"/>
      <c r="J65"/>
    </row>
    <row r="66" spans="2:10">
      <c r="G66"/>
      <c r="H66"/>
      <c r="I66"/>
      <c r="J66"/>
    </row>
    <row r="67" spans="2:10">
      <c r="G67"/>
      <c r="H67"/>
      <c r="I67"/>
      <c r="J67"/>
    </row>
    <row r="68" spans="2:10">
      <c r="G68"/>
      <c r="H68"/>
      <c r="I68"/>
      <c r="J68"/>
    </row>
    <row r="69" spans="2:10">
      <c r="G69"/>
      <c r="H69"/>
      <c r="I69"/>
      <c r="J69"/>
    </row>
    <row r="70" spans="2:10">
      <c r="G70"/>
      <c r="H70"/>
      <c r="I70"/>
      <c r="J70"/>
    </row>
    <row r="71" spans="2:10">
      <c r="G71"/>
      <c r="H71"/>
      <c r="I71"/>
      <c r="J71"/>
    </row>
    <row r="72" spans="2:10">
      <c r="G72"/>
      <c r="H72"/>
      <c r="I72"/>
      <c r="J72"/>
    </row>
    <row r="73" spans="2:10">
      <c r="G73"/>
      <c r="H73"/>
      <c r="I73"/>
      <c r="J73"/>
    </row>
    <row r="74" spans="2:10">
      <c r="G74"/>
      <c r="H74"/>
      <c r="I74"/>
      <c r="J74"/>
    </row>
    <row r="75" spans="2:10">
      <c r="B75" s="49"/>
      <c r="C75" s="49"/>
      <c r="D75" s="49"/>
      <c r="G75"/>
      <c r="H75"/>
      <c r="I75"/>
      <c r="J75"/>
    </row>
    <row r="76" spans="2:10">
      <c r="B76" s="49"/>
      <c r="C76" s="49"/>
      <c r="D76" s="49"/>
      <c r="G76"/>
      <c r="H76"/>
      <c r="I76"/>
      <c r="J76"/>
    </row>
    <row r="77" spans="2:10">
      <c r="B77" s="49"/>
      <c r="C77" s="49"/>
      <c r="D77" s="49"/>
      <c r="G77"/>
      <c r="H77"/>
      <c r="I77"/>
      <c r="J77"/>
    </row>
    <row r="78" spans="2:10">
      <c r="G78"/>
      <c r="H78"/>
      <c r="I78"/>
      <c r="J78"/>
    </row>
    <row r="79" spans="2:10">
      <c r="G79"/>
      <c r="H79"/>
      <c r="I79"/>
      <c r="J79"/>
    </row>
    <row r="80" spans="2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</sheetData>
  <mergeCells count="3">
    <mergeCell ref="A1:L1"/>
    <mergeCell ref="A3:L3"/>
    <mergeCell ref="A4:I4"/>
  </mergeCells>
  <phoneticPr fontId="0" type="noConversion"/>
  <pageMargins left="0.75" right="0.75" top="1" bottom="1" header="0.5" footer="0.5"/>
  <pageSetup paperSize="9" scale="97" orientation="landscape" verticalDpi="200" r:id="rId1"/>
  <headerFooter alignWithMargins="0"/>
  <colBreaks count="1" manualBreakCount="1">
    <brk id="1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123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38" t="s">
        <v>22</v>
      </c>
      <c r="C145" s="39">
        <v>164630</v>
      </c>
    </row>
    <row r="146" spans="1:3">
      <c r="A146" s="6"/>
      <c r="B146" s="42" t="s">
        <v>23</v>
      </c>
      <c r="C146" s="43">
        <v>40033</v>
      </c>
    </row>
    <row r="147" spans="1:3">
      <c r="A147" s="6"/>
      <c r="B147" s="42" t="s">
        <v>50</v>
      </c>
      <c r="C147" s="43">
        <v>4602</v>
      </c>
    </row>
    <row r="148" spans="1:3">
      <c r="A148" s="6"/>
      <c r="B148" s="42" t="s">
        <v>49</v>
      </c>
      <c r="C148" s="43">
        <v>2286</v>
      </c>
    </row>
    <row r="149" spans="1:3">
      <c r="A149" s="6"/>
      <c r="B149" s="42" t="s">
        <v>24</v>
      </c>
      <c r="C149" s="43">
        <v>0</v>
      </c>
    </row>
    <row r="150" spans="1:3">
      <c r="A150" s="6"/>
      <c r="B150" s="42" t="s">
        <v>105</v>
      </c>
      <c r="C150" s="43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1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1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2012-04-10T04:09:57Z</cp:lastPrinted>
  <dcterms:created xsi:type="dcterms:W3CDTF">1996-10-08T23:32:33Z</dcterms:created>
  <dcterms:modified xsi:type="dcterms:W3CDTF">2012-04-16T05:00:44Z</dcterms:modified>
</cp:coreProperties>
</file>