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89" firstSheet="2" activeTab="20"/>
  </bookViews>
  <sheets>
    <sheet name="Тих.8а" sheetId="1" r:id="rId1"/>
    <sheet name="Кал.6" sheetId="2" r:id="rId2"/>
    <sheet name="Лен.68" sheetId="3" r:id="rId3"/>
    <sheet name="Окт.105" sheetId="4" r:id="rId4"/>
    <sheet name="Окт.113а" sheetId="5" r:id="rId5"/>
    <sheet name="Пуш.36" sheetId="6" r:id="rId6"/>
    <sheet name="Тих.17а" sheetId="7" r:id="rId7"/>
    <sheet name="Кр.П.17" sheetId="8" r:id="rId8"/>
    <sheet name="Чк.30" sheetId="9" r:id="rId9"/>
    <sheet name="Сов.53" sheetId="10" r:id="rId10"/>
    <sheet name="Сов 57" sheetId="11" r:id="rId11"/>
    <sheet name="Дз.4" sheetId="12" r:id="rId12"/>
    <sheet name="Зел.6" sheetId="13" r:id="rId13"/>
    <sheet name="Дз.2" sheetId="14" r:id="rId14"/>
    <sheet name="Дз.8" sheetId="15" r:id="rId15"/>
    <sheet name="Бог.102" sheetId="16" r:id="rId16"/>
    <sheet name="Богр.96" sheetId="17" r:id="rId17"/>
    <sheet name="Сов.55" sheetId="18" r:id="rId18"/>
    <sheet name="Сов.60" sheetId="19" r:id="rId19"/>
    <sheet name="Сов.65" sheetId="20" r:id="rId20"/>
    <sheet name="Сов.67" sheetId="21" r:id="rId21"/>
  </sheets>
  <definedNames/>
  <calcPr fullCalcOnLoad="1"/>
</workbook>
</file>

<file path=xl/sharedStrings.xml><?xml version="1.0" encoding="utf-8"?>
<sst xmlns="http://schemas.openxmlformats.org/spreadsheetml/2006/main" count="882" uniqueCount="62">
  <si>
    <t xml:space="preserve">Среднеэксплуатируемая площадь нежилых помещений </t>
  </si>
  <si>
    <t>2. Полная себестоимость содержания и ремонта жилищного фонда (тыс.руб.)</t>
  </si>
  <si>
    <t>Ремонт конструктивных элементов жилых зданий</t>
  </si>
  <si>
    <t xml:space="preserve">в т. ч. оплата труда рабочих выполняющих ремонт конструктивных  элементов жилых </t>
  </si>
  <si>
    <t>отчисления на социальные службы</t>
  </si>
  <si>
    <t>материалы</t>
  </si>
  <si>
    <t>прочие прямые расходы по ремонту конструктивных элементов жилых зданий</t>
  </si>
  <si>
    <t>Ремонт и обслуживания внутридомового оборудования</t>
  </si>
  <si>
    <t>в т. ч. оплата труда рабочих занятых благоустройством и обслуживанием</t>
  </si>
  <si>
    <t>отчисления на социальные нужды</t>
  </si>
  <si>
    <t>электроэнергия</t>
  </si>
  <si>
    <t>услуги сторонних организаций</t>
  </si>
  <si>
    <t>в т. ч. оплата работ  Службы заказчик</t>
  </si>
  <si>
    <t>отчисления на страхование имущества</t>
  </si>
  <si>
    <t>другие расходы</t>
  </si>
  <si>
    <t>в т.ч. от населения</t>
  </si>
  <si>
    <t>Тариф для населения</t>
  </si>
  <si>
    <t>Ремонтный фонд (капитальный ремонт жилья)</t>
  </si>
  <si>
    <t>Прочие прямые затраты</t>
  </si>
  <si>
    <t>Итого расходов по эксплуатации</t>
  </si>
  <si>
    <t>Общеэксплуатационные расходы</t>
  </si>
  <si>
    <t>Внеэксплуатационные расходы</t>
  </si>
  <si>
    <t>Всего расходов по полной себестоимости</t>
  </si>
  <si>
    <t>Себестоимость содержания и ремонта 1 кв.м. общей площади жилья</t>
  </si>
  <si>
    <t>Рентабельность</t>
  </si>
  <si>
    <t>3. Всего доходов</t>
  </si>
  <si>
    <t>Экономически обоснованный тариф</t>
  </si>
  <si>
    <t>Директор:_____________________________________________</t>
  </si>
  <si>
    <t>Экономист:____________________________________________</t>
  </si>
  <si>
    <t>код строки</t>
  </si>
  <si>
    <t>в т. ч. оплата труда рабочих выполняющих ремонт и обслуживание внутридомового инженерного оборудования</t>
  </si>
  <si>
    <t>прочие прямые расходы по ремонту и обслуживанию внутридомового инженерного оборудования</t>
  </si>
  <si>
    <t>прочие расходы по обеспечению санитарного состояния жилых зданий и придомовой территории</t>
  </si>
  <si>
    <r>
      <t>Среднеэксплуатируемая приведенная общая площадь жилых помещений (жилье), тыс.м</t>
    </r>
    <r>
      <rPr>
        <sz val="10"/>
        <color indexed="8"/>
        <rFont val="Calibri"/>
        <family val="2"/>
      </rPr>
      <t>²</t>
    </r>
  </si>
  <si>
    <t>Благоустройство и обеспечение санитарного состояния подвала</t>
  </si>
  <si>
    <t>1. Натуральные показатели (тыс.кв.м)</t>
  </si>
  <si>
    <t>Себестоимость содержания и ремонта 1 кв.м.  Нежилой площади жилья</t>
  </si>
  <si>
    <t xml:space="preserve">Плановая калькуляция себестоимости содержания и ремонта </t>
  </si>
  <si>
    <t xml:space="preserve"> жилого дома по адресу ул. Г. Тихонова 8а на 2012 г.</t>
  </si>
  <si>
    <t xml:space="preserve"> жилого дома по адресу ул. Калинина 6 на 2012 г.</t>
  </si>
  <si>
    <t>Благоустройство и обеспечение санитарного состояния общего имущества</t>
  </si>
  <si>
    <t xml:space="preserve"> жилого дома по адресу ул. Ленина 68 на 2012 г.</t>
  </si>
  <si>
    <t xml:space="preserve"> жилого дома по адресу ул. Октябрьская 105 на 2012 г.</t>
  </si>
  <si>
    <t xml:space="preserve"> жилого дома по адресу ул. Пушкина 36 на 2012 г.</t>
  </si>
  <si>
    <t xml:space="preserve"> жилого дома по адресу ул. Г. Тихонова 17а на 2012 г.</t>
  </si>
  <si>
    <t xml:space="preserve"> жилого дома по адресу ул. Кр. Партизан 17 на 2012 г.</t>
  </si>
  <si>
    <t xml:space="preserve"> жилого дома по адресу ул. Чкалова 30 на 2012 г.</t>
  </si>
  <si>
    <t xml:space="preserve"> жилого дома по адресу ул. Советская 53 на 2012 г.</t>
  </si>
  <si>
    <t xml:space="preserve"> жилого дома по адресу ул. Советская 57 на 2012 г.</t>
  </si>
  <si>
    <t xml:space="preserve"> жилого дома по адресу ул. Дзержинского 4 на 2012 г.</t>
  </si>
  <si>
    <t xml:space="preserve"> жилого дома по адресу ул. Зеленая 6 на 2012 г.</t>
  </si>
  <si>
    <t xml:space="preserve"> жилого дома по адресу ул. Дзержинского 2 на 2012 г.</t>
  </si>
  <si>
    <t xml:space="preserve"> жилого дома по адресу ул. Дзержинского 8 на 2012 г.</t>
  </si>
  <si>
    <t xml:space="preserve"> жилого дома по адресу ул. Бограда 102 на 2012 г.</t>
  </si>
  <si>
    <t xml:space="preserve"> жилого дома по адресу ул. Бограда 96 на 2012 г.</t>
  </si>
  <si>
    <t xml:space="preserve"> жилого дома по адресу ул. Советская 55 на 2012 г.</t>
  </si>
  <si>
    <t xml:space="preserve"> жилого дома по адресу ул. Советская 60 на 2012 г.</t>
  </si>
  <si>
    <t xml:space="preserve"> жилого дома по адресу ул. Советская 65 на 2012 г.</t>
  </si>
  <si>
    <t xml:space="preserve"> жилого дома по адресу ул. Советская 67 на 2012 г.</t>
  </si>
  <si>
    <t xml:space="preserve"> жилого дома по адресу ул. Октябрьская 113а на 2012 г.</t>
  </si>
  <si>
    <t>Благоустройство и обеспечение санитарного состояния общего имущества и придомовой территории</t>
  </si>
  <si>
    <t xml:space="preserve">Благоустройство и обеспечение санитарного состояния общего имущества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</si>
</sst>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7" fillId="0" borderId="0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PageLayoutView="0" workbookViewId="0" topLeftCell="A10">
      <selection activeCell="E22" sqref="E22"/>
    </sheetView>
  </sheetViews>
  <sheetFormatPr defaultColWidth="9.140625" defaultRowHeight="15"/>
  <cols>
    <col min="1" max="1" width="60.57421875" style="6" customWidth="1"/>
    <col min="2" max="2" width="9.140625" style="0" customWidth="1"/>
    <col min="3" max="3" width="8.00390625" style="0" bestFit="1" customWidth="1"/>
  </cols>
  <sheetData>
    <row r="1" spans="1:4" ht="18.75">
      <c r="A1" s="12" t="s">
        <v>37</v>
      </c>
      <c r="B1" s="12"/>
      <c r="C1" s="12"/>
      <c r="D1" s="1"/>
    </row>
    <row r="2" spans="1:4" ht="18.75">
      <c r="A2" s="13" t="s">
        <v>38</v>
      </c>
      <c r="B2" s="13"/>
      <c r="C2" s="13"/>
      <c r="D2" s="1"/>
    </row>
    <row r="3" spans="1:3" s="6" customFormat="1" ht="26.25">
      <c r="A3" s="5"/>
      <c r="B3" s="5" t="s">
        <v>29</v>
      </c>
      <c r="C3" s="11"/>
    </row>
    <row r="4" spans="1:3" ht="15">
      <c r="A4" s="7" t="s">
        <v>35</v>
      </c>
      <c r="B4" s="3"/>
      <c r="C4" s="4"/>
    </row>
    <row r="5" spans="1:3" ht="26.25">
      <c r="A5" s="8" t="s">
        <v>33</v>
      </c>
      <c r="B5" s="3">
        <v>100</v>
      </c>
      <c r="C5" s="4">
        <v>4.9013</v>
      </c>
    </row>
    <row r="6" spans="1:3" ht="15">
      <c r="A6" s="8" t="s">
        <v>0</v>
      </c>
      <c r="B6" s="3">
        <v>200</v>
      </c>
      <c r="C6" s="4"/>
    </row>
    <row r="7" spans="1:3" ht="26.25">
      <c r="A7" s="7" t="s">
        <v>1</v>
      </c>
      <c r="B7" s="3"/>
      <c r="C7" s="4"/>
    </row>
    <row r="8" spans="1:3" ht="15">
      <c r="A8" s="7" t="s">
        <v>2</v>
      </c>
      <c r="B8" s="3">
        <v>300</v>
      </c>
      <c r="C8" s="10">
        <f>(C31-C30-C18)/3</f>
        <v>155.59012</v>
      </c>
    </row>
    <row r="9" spans="1:3" ht="26.25">
      <c r="A9" s="8" t="s">
        <v>3</v>
      </c>
      <c r="B9" s="3">
        <v>310</v>
      </c>
      <c r="C9" s="10">
        <f>(C8*60/100)*69.8/100</f>
        <v>65.161142256</v>
      </c>
    </row>
    <row r="10" spans="1:3" ht="15">
      <c r="A10" s="8" t="s">
        <v>4</v>
      </c>
      <c r="B10" s="3">
        <v>320</v>
      </c>
      <c r="C10" s="10">
        <f>C9*30.2/100</f>
        <v>19.678664961312002</v>
      </c>
    </row>
    <row r="11" spans="1:3" ht="15">
      <c r="A11" s="8" t="s">
        <v>5</v>
      </c>
      <c r="B11" s="3">
        <v>330</v>
      </c>
      <c r="C11" s="10">
        <f>C8-C9-C10</f>
        <v>70.75031278268801</v>
      </c>
    </row>
    <row r="12" spans="1:3" ht="26.25">
      <c r="A12" s="8" t="s">
        <v>6</v>
      </c>
      <c r="B12" s="3">
        <v>340</v>
      </c>
      <c r="C12" s="4"/>
    </row>
    <row r="13" spans="1:3" ht="15">
      <c r="A13" s="7" t="s">
        <v>7</v>
      </c>
      <c r="B13" s="3">
        <v>400</v>
      </c>
      <c r="C13" s="10">
        <f>C31-C30-C18-C8</f>
        <v>311.18024</v>
      </c>
    </row>
    <row r="14" spans="1:3" ht="26.25">
      <c r="A14" s="8" t="s">
        <v>30</v>
      </c>
      <c r="B14" s="3">
        <v>410</v>
      </c>
      <c r="C14" s="10">
        <f>(C13*60/100)*69.8/100</f>
        <v>130.322284512</v>
      </c>
    </row>
    <row r="15" spans="1:3" ht="15">
      <c r="A15" s="8" t="s">
        <v>4</v>
      </c>
      <c r="B15" s="3">
        <v>420</v>
      </c>
      <c r="C15" s="10">
        <f>C14*30.2/100</f>
        <v>39.357329922624004</v>
      </c>
    </row>
    <row r="16" spans="1:3" ht="15">
      <c r="A16" s="8" t="s">
        <v>5</v>
      </c>
      <c r="B16" s="3">
        <v>430</v>
      </c>
      <c r="C16" s="10">
        <f>C13-C14-C15</f>
        <v>141.50062556537603</v>
      </c>
    </row>
    <row r="17" spans="1:3" ht="26.25">
      <c r="A17" s="8" t="s">
        <v>31</v>
      </c>
      <c r="B17" s="3">
        <v>440</v>
      </c>
      <c r="C17" s="9"/>
    </row>
    <row r="18" spans="1:3" ht="15">
      <c r="A18" s="7" t="s">
        <v>34</v>
      </c>
      <c r="B18" s="3">
        <v>500</v>
      </c>
      <c r="C18" s="10">
        <f>0.803*12</f>
        <v>9.636000000000001</v>
      </c>
    </row>
    <row r="19" spans="1:3" ht="26.25">
      <c r="A19" s="8" t="s">
        <v>8</v>
      </c>
      <c r="B19" s="3">
        <v>510</v>
      </c>
      <c r="C19" s="10"/>
    </row>
    <row r="20" spans="1:3" ht="15">
      <c r="A20" s="8" t="s">
        <v>9</v>
      </c>
      <c r="B20" s="3">
        <v>520</v>
      </c>
      <c r="C20" s="10"/>
    </row>
    <row r="21" spans="1:3" ht="15">
      <c r="A21" s="8" t="s">
        <v>5</v>
      </c>
      <c r="B21" s="3">
        <v>530</v>
      </c>
      <c r="C21" s="10"/>
    </row>
    <row r="22" spans="1:3" ht="15">
      <c r="A22" s="8" t="s">
        <v>10</v>
      </c>
      <c r="B22" s="3">
        <v>540</v>
      </c>
      <c r="C22" s="10"/>
    </row>
    <row r="23" spans="1:3" ht="15">
      <c r="A23" s="8" t="s">
        <v>11</v>
      </c>
      <c r="B23" s="3">
        <v>550</v>
      </c>
      <c r="C23" s="10">
        <f>C18</f>
        <v>9.636000000000001</v>
      </c>
    </row>
    <row r="24" spans="1:3" ht="26.25">
      <c r="A24" s="8" t="s">
        <v>32</v>
      </c>
      <c r="B24" s="3">
        <v>560</v>
      </c>
      <c r="C24" s="10"/>
    </row>
    <row r="25" spans="1:3" ht="15">
      <c r="A25" s="7" t="s">
        <v>17</v>
      </c>
      <c r="B25" s="3">
        <v>600</v>
      </c>
      <c r="C25" s="10"/>
    </row>
    <row r="26" spans="1:3" ht="15">
      <c r="A26" s="7" t="s">
        <v>18</v>
      </c>
      <c r="B26" s="3">
        <v>700</v>
      </c>
      <c r="C26" s="9"/>
    </row>
    <row r="27" spans="1:3" ht="15">
      <c r="A27" s="8" t="s">
        <v>12</v>
      </c>
      <c r="B27" s="3">
        <v>710</v>
      </c>
      <c r="C27" s="9"/>
    </row>
    <row r="28" spans="1:3" ht="15">
      <c r="A28" s="8" t="s">
        <v>13</v>
      </c>
      <c r="B28" s="3">
        <v>720</v>
      </c>
      <c r="C28" s="9"/>
    </row>
    <row r="29" spans="1:3" ht="15">
      <c r="A29" s="8" t="s">
        <v>14</v>
      </c>
      <c r="B29" s="3">
        <v>730</v>
      </c>
      <c r="C29" s="9"/>
    </row>
    <row r="30" spans="1:3" ht="15">
      <c r="A30" s="7" t="s">
        <v>20</v>
      </c>
      <c r="B30" s="3">
        <v>800</v>
      </c>
      <c r="C30" s="10">
        <f>C5*0.9*12</f>
        <v>52.93404</v>
      </c>
    </row>
    <row r="31" spans="1:3" ht="15">
      <c r="A31" s="7" t="s">
        <v>19</v>
      </c>
      <c r="B31" s="3">
        <v>1000</v>
      </c>
      <c r="C31" s="10">
        <f>C5*C34*12</f>
        <v>529.3404</v>
      </c>
    </row>
    <row r="32" spans="1:3" ht="15">
      <c r="A32" s="7" t="s">
        <v>21</v>
      </c>
      <c r="B32" s="3">
        <v>1100</v>
      </c>
      <c r="C32" s="4"/>
    </row>
    <row r="33" spans="1:3" ht="15">
      <c r="A33" s="7" t="s">
        <v>22</v>
      </c>
      <c r="B33" s="3">
        <v>1200</v>
      </c>
      <c r="C33" s="4"/>
    </row>
    <row r="34" spans="1:3" ht="15">
      <c r="A34" s="8" t="s">
        <v>23</v>
      </c>
      <c r="B34" s="3">
        <v>1300</v>
      </c>
      <c r="C34" s="10">
        <v>9</v>
      </c>
    </row>
    <row r="35" spans="1:3" ht="26.25">
      <c r="A35" s="8" t="s">
        <v>36</v>
      </c>
      <c r="B35" s="3">
        <v>1400</v>
      </c>
      <c r="C35" s="4"/>
    </row>
    <row r="36" spans="1:3" ht="15">
      <c r="A36" s="8" t="s">
        <v>24</v>
      </c>
      <c r="B36" s="3"/>
      <c r="C36" s="4"/>
    </row>
    <row r="37" spans="1:3" ht="15">
      <c r="A37" s="7" t="s">
        <v>25</v>
      </c>
      <c r="B37" s="3">
        <v>1500</v>
      </c>
      <c r="C37" s="4"/>
    </row>
    <row r="38" spans="1:3" ht="15">
      <c r="A38" s="8" t="s">
        <v>15</v>
      </c>
      <c r="B38" s="3">
        <v>1510</v>
      </c>
      <c r="C38" s="10">
        <f>C31</f>
        <v>529.3404</v>
      </c>
    </row>
    <row r="39" spans="1:3" ht="15">
      <c r="A39" s="8" t="s">
        <v>26</v>
      </c>
      <c r="B39" s="3">
        <v>2000</v>
      </c>
      <c r="C39" s="10">
        <f>C34</f>
        <v>9</v>
      </c>
    </row>
    <row r="40" spans="1:3" ht="15">
      <c r="A40" s="7" t="s">
        <v>16</v>
      </c>
      <c r="B40" s="2">
        <v>2100</v>
      </c>
      <c r="C40" s="10">
        <f>C31/C5/12</f>
        <v>9.000000000000002</v>
      </c>
    </row>
    <row r="41" ht="15">
      <c r="A41" s="6" t="s">
        <v>27</v>
      </c>
    </row>
    <row r="42" ht="15">
      <c r="A42" s="6" t="s">
        <v>28</v>
      </c>
    </row>
  </sheetData>
  <sheetProtection/>
  <mergeCells count="2">
    <mergeCell ref="A1:C1"/>
    <mergeCell ref="A2:C2"/>
  </mergeCells>
  <printOptions/>
  <pageMargins left="0.25" right="0.25" top="0.75" bottom="0.75" header="0.3" footer="0.3"/>
  <pageSetup horizontalDpi="180" verticalDpi="18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PageLayoutView="0" workbookViewId="0" topLeftCell="A1">
      <selection activeCell="C8" sqref="C8:C16"/>
    </sheetView>
  </sheetViews>
  <sheetFormatPr defaultColWidth="9.140625" defaultRowHeight="15"/>
  <cols>
    <col min="1" max="1" width="60.57421875" style="6" customWidth="1"/>
    <col min="2" max="2" width="9.140625" style="0" customWidth="1"/>
    <col min="3" max="3" width="7.00390625" style="0" bestFit="1" customWidth="1"/>
  </cols>
  <sheetData>
    <row r="1" spans="1:4" ht="18.75">
      <c r="A1" s="12" t="s">
        <v>37</v>
      </c>
      <c r="B1" s="12"/>
      <c r="C1" s="12"/>
      <c r="D1" s="1"/>
    </row>
    <row r="2" spans="1:4" ht="18.75">
      <c r="A2" s="13" t="s">
        <v>47</v>
      </c>
      <c r="B2" s="13"/>
      <c r="C2" s="13"/>
      <c r="D2" s="1"/>
    </row>
    <row r="3" spans="1:3" s="6" customFormat="1" ht="26.25">
      <c r="A3" s="5"/>
      <c r="B3" s="5" t="s">
        <v>29</v>
      </c>
      <c r="C3" s="11"/>
    </row>
    <row r="4" spans="1:3" ht="15">
      <c r="A4" s="7" t="s">
        <v>35</v>
      </c>
      <c r="B4" s="3"/>
      <c r="C4" s="4"/>
    </row>
    <row r="5" spans="1:3" ht="26.25">
      <c r="A5" s="8" t="s">
        <v>33</v>
      </c>
      <c r="B5" s="3">
        <v>100</v>
      </c>
      <c r="C5" s="4">
        <v>0.5179</v>
      </c>
    </row>
    <row r="6" spans="1:3" ht="15">
      <c r="A6" s="8" t="s">
        <v>0</v>
      </c>
      <c r="B6" s="3">
        <v>200</v>
      </c>
      <c r="C6" s="4"/>
    </row>
    <row r="7" spans="1:3" ht="26.25">
      <c r="A7" s="7" t="s">
        <v>1</v>
      </c>
      <c r="B7" s="3"/>
      <c r="C7" s="4"/>
    </row>
    <row r="8" spans="1:3" ht="15">
      <c r="A8" s="7" t="s">
        <v>2</v>
      </c>
      <c r="B8" s="3">
        <v>300</v>
      </c>
      <c r="C8" s="10">
        <f>(C31-C30-C18)/3</f>
        <v>5.386160000000001</v>
      </c>
    </row>
    <row r="9" spans="1:3" ht="26.25">
      <c r="A9" s="8" t="s">
        <v>3</v>
      </c>
      <c r="B9" s="3">
        <v>310</v>
      </c>
      <c r="C9" s="10">
        <f>(C8*60/100)*69.8/100</f>
        <v>2.2557238080000004</v>
      </c>
    </row>
    <row r="10" spans="1:3" ht="15">
      <c r="A10" s="8" t="s">
        <v>4</v>
      </c>
      <c r="B10" s="3">
        <v>320</v>
      </c>
      <c r="C10" s="10">
        <f>C9*30.2/100</f>
        <v>0.681228590016</v>
      </c>
    </row>
    <row r="11" spans="1:3" ht="15">
      <c r="A11" s="8" t="s">
        <v>5</v>
      </c>
      <c r="B11" s="3">
        <v>330</v>
      </c>
      <c r="C11" s="10">
        <f>C8-C9-C10</f>
        <v>2.449207601984001</v>
      </c>
    </row>
    <row r="12" spans="1:3" ht="26.25">
      <c r="A12" s="8" t="s">
        <v>6</v>
      </c>
      <c r="B12" s="3">
        <v>340</v>
      </c>
      <c r="C12" s="4"/>
    </row>
    <row r="13" spans="1:3" ht="15">
      <c r="A13" s="7" t="s">
        <v>7</v>
      </c>
      <c r="B13" s="3">
        <v>400</v>
      </c>
      <c r="C13" s="10">
        <f>C31-C30-C18-C8</f>
        <v>10.772320000000004</v>
      </c>
    </row>
    <row r="14" spans="1:3" ht="26.25">
      <c r="A14" s="8" t="s">
        <v>30</v>
      </c>
      <c r="B14" s="3">
        <v>410</v>
      </c>
      <c r="C14" s="10">
        <f>(C13*60/100)*69.8/100</f>
        <v>4.511447616000002</v>
      </c>
    </row>
    <row r="15" spans="1:3" ht="15">
      <c r="A15" s="8" t="s">
        <v>4</v>
      </c>
      <c r="B15" s="3">
        <v>420</v>
      </c>
      <c r="C15" s="10">
        <f>C14*30.2/100</f>
        <v>1.3624571800320004</v>
      </c>
    </row>
    <row r="16" spans="1:3" ht="15">
      <c r="A16" s="8" t="s">
        <v>5</v>
      </c>
      <c r="B16" s="3">
        <v>430</v>
      </c>
      <c r="C16" s="10">
        <f>C13-C14-C15</f>
        <v>4.898415203968002</v>
      </c>
    </row>
    <row r="17" spans="1:3" ht="26.25">
      <c r="A17" s="8" t="s">
        <v>31</v>
      </c>
      <c r="B17" s="3">
        <v>440</v>
      </c>
      <c r="C17" s="9"/>
    </row>
    <row r="18" spans="1:3" ht="26.25">
      <c r="A18" s="7" t="s">
        <v>40</v>
      </c>
      <c r="B18" s="3">
        <v>500</v>
      </c>
      <c r="C18" s="10">
        <v>0</v>
      </c>
    </row>
    <row r="19" spans="1:3" ht="26.25">
      <c r="A19" s="8" t="s">
        <v>8</v>
      </c>
      <c r="B19" s="3">
        <v>510</v>
      </c>
      <c r="C19" s="10">
        <f>C18-C21-C20</f>
        <v>0</v>
      </c>
    </row>
    <row r="20" spans="1:3" ht="15">
      <c r="A20" s="8" t="s">
        <v>9</v>
      </c>
      <c r="B20" s="3">
        <v>520</v>
      </c>
      <c r="C20" s="10">
        <f>(C18-C21)*34/100</f>
        <v>0</v>
      </c>
    </row>
    <row r="21" spans="1:3" ht="15">
      <c r="A21" s="8" t="s">
        <v>5</v>
      </c>
      <c r="B21" s="3">
        <v>530</v>
      </c>
      <c r="C21" s="10">
        <f>C18/100*10</f>
        <v>0</v>
      </c>
    </row>
    <row r="22" spans="1:3" ht="15">
      <c r="A22" s="8" t="s">
        <v>10</v>
      </c>
      <c r="B22" s="3">
        <v>540</v>
      </c>
      <c r="C22" s="10"/>
    </row>
    <row r="23" spans="1:3" ht="15">
      <c r="A23" s="8" t="s">
        <v>11</v>
      </c>
      <c r="B23" s="3">
        <v>550</v>
      </c>
      <c r="C23" s="10"/>
    </row>
    <row r="24" spans="1:3" ht="26.25">
      <c r="A24" s="8" t="s">
        <v>32</v>
      </c>
      <c r="B24" s="3">
        <v>560</v>
      </c>
      <c r="C24" s="10"/>
    </row>
    <row r="25" spans="1:3" ht="15">
      <c r="A25" s="7" t="s">
        <v>17</v>
      </c>
      <c r="B25" s="3">
        <v>600</v>
      </c>
      <c r="C25" s="10"/>
    </row>
    <row r="26" spans="1:3" ht="15">
      <c r="A26" s="7" t="s">
        <v>18</v>
      </c>
      <c r="B26" s="3">
        <v>700</v>
      </c>
      <c r="C26" s="9"/>
    </row>
    <row r="27" spans="1:3" ht="15">
      <c r="A27" s="8" t="s">
        <v>12</v>
      </c>
      <c r="B27" s="3">
        <v>710</v>
      </c>
      <c r="C27" s="9"/>
    </row>
    <row r="28" spans="1:3" ht="15">
      <c r="A28" s="8" t="s">
        <v>13</v>
      </c>
      <c r="B28" s="3">
        <v>720</v>
      </c>
      <c r="C28" s="9"/>
    </row>
    <row r="29" spans="1:3" ht="15">
      <c r="A29" s="8" t="s">
        <v>14</v>
      </c>
      <c r="B29" s="3">
        <v>730</v>
      </c>
      <c r="C29" s="9"/>
    </row>
    <row r="30" spans="1:3" ht="15">
      <c r="A30" s="7" t="s">
        <v>20</v>
      </c>
      <c r="B30" s="3">
        <v>800</v>
      </c>
      <c r="C30" s="10">
        <f>C5*0.9*12</f>
        <v>5.59332</v>
      </c>
    </row>
    <row r="31" spans="1:3" ht="15">
      <c r="A31" s="7" t="s">
        <v>19</v>
      </c>
      <c r="B31" s="3">
        <v>1000</v>
      </c>
      <c r="C31" s="10">
        <f>C34*C5*12</f>
        <v>21.751800000000003</v>
      </c>
    </row>
    <row r="32" spans="1:3" ht="15">
      <c r="A32" s="7" t="s">
        <v>21</v>
      </c>
      <c r="B32" s="3">
        <v>1100</v>
      </c>
      <c r="C32" s="4"/>
    </row>
    <row r="33" spans="1:3" ht="15">
      <c r="A33" s="7" t="s">
        <v>22</v>
      </c>
      <c r="B33" s="3">
        <v>1200</v>
      </c>
      <c r="C33" s="4"/>
    </row>
    <row r="34" spans="1:3" ht="15">
      <c r="A34" s="8" t="s">
        <v>23</v>
      </c>
      <c r="B34" s="3">
        <v>1300</v>
      </c>
      <c r="C34" s="10">
        <v>3.5</v>
      </c>
    </row>
    <row r="35" spans="1:3" ht="26.25">
      <c r="A35" s="8" t="s">
        <v>36</v>
      </c>
      <c r="B35" s="3">
        <v>1400</v>
      </c>
      <c r="C35" s="4"/>
    </row>
    <row r="36" spans="1:3" ht="15">
      <c r="A36" s="8" t="s">
        <v>24</v>
      </c>
      <c r="B36" s="3"/>
      <c r="C36" s="4"/>
    </row>
    <row r="37" spans="1:3" ht="15">
      <c r="A37" s="7" t="s">
        <v>25</v>
      </c>
      <c r="B37" s="3">
        <v>1500</v>
      </c>
      <c r="C37" s="4"/>
    </row>
    <row r="38" spans="1:3" ht="15">
      <c r="A38" s="8" t="s">
        <v>15</v>
      </c>
      <c r="B38" s="3">
        <v>1510</v>
      </c>
      <c r="C38" s="10">
        <f>C31</f>
        <v>21.751800000000003</v>
      </c>
    </row>
    <row r="39" spans="1:3" ht="15">
      <c r="A39" s="8" t="s">
        <v>26</v>
      </c>
      <c r="B39" s="3">
        <v>2000</v>
      </c>
      <c r="C39" s="10">
        <f>C34</f>
        <v>3.5</v>
      </c>
    </row>
    <row r="40" spans="1:3" ht="15">
      <c r="A40" s="7" t="s">
        <v>16</v>
      </c>
      <c r="B40" s="2">
        <v>2100</v>
      </c>
      <c r="C40" s="10">
        <f>C31/C5/12</f>
        <v>3.5</v>
      </c>
    </row>
    <row r="41" ht="15">
      <c r="A41" s="6" t="s">
        <v>27</v>
      </c>
    </row>
    <row r="42" ht="15">
      <c r="A42" s="6" t="s">
        <v>28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PageLayoutView="0" workbookViewId="0" topLeftCell="A1">
      <selection activeCell="C8" sqref="C8:C16"/>
    </sheetView>
  </sheetViews>
  <sheetFormatPr defaultColWidth="9.140625" defaultRowHeight="15"/>
  <cols>
    <col min="1" max="1" width="60.57421875" style="6" customWidth="1"/>
    <col min="2" max="2" width="9.140625" style="0" customWidth="1"/>
    <col min="3" max="3" width="7.00390625" style="0" bestFit="1" customWidth="1"/>
  </cols>
  <sheetData>
    <row r="1" spans="1:4" ht="18.75">
      <c r="A1" s="12" t="s">
        <v>37</v>
      </c>
      <c r="B1" s="12"/>
      <c r="C1" s="12"/>
      <c r="D1" s="1"/>
    </row>
    <row r="2" spans="1:4" ht="18.75">
      <c r="A2" s="13" t="s">
        <v>48</v>
      </c>
      <c r="B2" s="13"/>
      <c r="C2" s="13"/>
      <c r="D2" s="1"/>
    </row>
    <row r="3" spans="1:3" s="6" customFormat="1" ht="26.25">
      <c r="A3" s="5"/>
      <c r="B3" s="5" t="s">
        <v>29</v>
      </c>
      <c r="C3" s="11"/>
    </row>
    <row r="4" spans="1:3" ht="15">
      <c r="A4" s="7" t="s">
        <v>35</v>
      </c>
      <c r="B4" s="3"/>
      <c r="C4" s="4"/>
    </row>
    <row r="5" spans="1:3" ht="26.25">
      <c r="A5" s="8" t="s">
        <v>33</v>
      </c>
      <c r="B5" s="3">
        <v>100</v>
      </c>
      <c r="C5" s="4">
        <v>0.5267</v>
      </c>
    </row>
    <row r="6" spans="1:3" ht="15">
      <c r="A6" s="8" t="s">
        <v>0</v>
      </c>
      <c r="B6" s="3">
        <v>200</v>
      </c>
      <c r="C6" s="4"/>
    </row>
    <row r="7" spans="1:3" ht="26.25">
      <c r="A7" s="7" t="s">
        <v>1</v>
      </c>
      <c r="B7" s="3"/>
      <c r="C7" s="4"/>
    </row>
    <row r="8" spans="1:3" ht="15">
      <c r="A8" s="7" t="s">
        <v>2</v>
      </c>
      <c r="B8" s="3">
        <v>300</v>
      </c>
      <c r="C8" s="10">
        <f>(C31-C30-C18)/3</f>
        <v>10.744679999999997</v>
      </c>
    </row>
    <row r="9" spans="1:3" ht="26.25">
      <c r="A9" s="8" t="s">
        <v>3</v>
      </c>
      <c r="B9" s="3">
        <v>310</v>
      </c>
      <c r="C9" s="10">
        <f>(C8*60/100)*69.8/100</f>
        <v>4.4998719839999985</v>
      </c>
    </row>
    <row r="10" spans="1:3" ht="15">
      <c r="A10" s="8" t="s">
        <v>4</v>
      </c>
      <c r="B10" s="3">
        <v>320</v>
      </c>
      <c r="C10" s="10">
        <f>C9*30.2/100</f>
        <v>1.3589613391679995</v>
      </c>
    </row>
    <row r="11" spans="1:3" ht="15">
      <c r="A11" s="8" t="s">
        <v>5</v>
      </c>
      <c r="B11" s="3">
        <v>330</v>
      </c>
      <c r="C11" s="10">
        <f>C8-C9-C10</f>
        <v>4.885846676831999</v>
      </c>
    </row>
    <row r="12" spans="1:3" ht="26.25">
      <c r="A12" s="8" t="s">
        <v>6</v>
      </c>
      <c r="B12" s="3">
        <v>340</v>
      </c>
      <c r="C12" s="4"/>
    </row>
    <row r="13" spans="1:3" ht="15">
      <c r="A13" s="7" t="s">
        <v>7</v>
      </c>
      <c r="B13" s="3">
        <v>400</v>
      </c>
      <c r="C13" s="10">
        <f>C31-C30-C18-C8</f>
        <v>21.489359999999998</v>
      </c>
    </row>
    <row r="14" spans="1:3" ht="26.25">
      <c r="A14" s="8" t="s">
        <v>30</v>
      </c>
      <c r="B14" s="3">
        <v>410</v>
      </c>
      <c r="C14" s="10">
        <f>(C13*60/100)*69.8/100</f>
        <v>8.999743967999999</v>
      </c>
    </row>
    <row r="15" spans="1:3" ht="15">
      <c r="A15" s="8" t="s">
        <v>4</v>
      </c>
      <c r="B15" s="3">
        <v>420</v>
      </c>
      <c r="C15" s="10">
        <f>C14*30.2/100</f>
        <v>2.7179226783359995</v>
      </c>
    </row>
    <row r="16" spans="1:3" ht="15">
      <c r="A16" s="8" t="s">
        <v>5</v>
      </c>
      <c r="B16" s="3">
        <v>430</v>
      </c>
      <c r="C16" s="10">
        <f>C13-C14-C15</f>
        <v>9.771693353663998</v>
      </c>
    </row>
    <row r="17" spans="1:3" ht="26.25">
      <c r="A17" s="8" t="s">
        <v>31</v>
      </c>
      <c r="B17" s="3">
        <v>440</v>
      </c>
      <c r="C17" s="9"/>
    </row>
    <row r="18" spans="1:3" ht="26.25">
      <c r="A18" s="7" t="s">
        <v>40</v>
      </c>
      <c r="B18" s="3">
        <v>500</v>
      </c>
      <c r="C18" s="10">
        <v>0</v>
      </c>
    </row>
    <row r="19" spans="1:3" ht="26.25">
      <c r="A19" s="8" t="s">
        <v>8</v>
      </c>
      <c r="B19" s="3">
        <v>510</v>
      </c>
      <c r="C19" s="10">
        <f>C18-C21-C20</f>
        <v>0</v>
      </c>
    </row>
    <row r="20" spans="1:3" ht="15">
      <c r="A20" s="8" t="s">
        <v>9</v>
      </c>
      <c r="B20" s="3">
        <v>520</v>
      </c>
      <c r="C20" s="10">
        <f>(C18-C21)*34/100</f>
        <v>0</v>
      </c>
    </row>
    <row r="21" spans="1:3" ht="15">
      <c r="A21" s="8" t="s">
        <v>5</v>
      </c>
      <c r="B21" s="3">
        <v>530</v>
      </c>
      <c r="C21" s="10">
        <f>C18/100*10</f>
        <v>0</v>
      </c>
    </row>
    <row r="22" spans="1:3" ht="15">
      <c r="A22" s="8" t="s">
        <v>10</v>
      </c>
      <c r="B22" s="3">
        <v>540</v>
      </c>
      <c r="C22" s="10"/>
    </row>
    <row r="23" spans="1:3" ht="15">
      <c r="A23" s="8" t="s">
        <v>11</v>
      </c>
      <c r="B23" s="3">
        <v>550</v>
      </c>
      <c r="C23" s="10"/>
    </row>
    <row r="24" spans="1:3" ht="26.25">
      <c r="A24" s="8" t="s">
        <v>32</v>
      </c>
      <c r="B24" s="3">
        <v>560</v>
      </c>
      <c r="C24" s="10"/>
    </row>
    <row r="25" spans="1:3" ht="15">
      <c r="A25" s="7" t="s">
        <v>17</v>
      </c>
      <c r="B25" s="3">
        <v>600</v>
      </c>
      <c r="C25" s="10"/>
    </row>
    <row r="26" spans="1:3" ht="15">
      <c r="A26" s="7" t="s">
        <v>18</v>
      </c>
      <c r="B26" s="3">
        <v>700</v>
      </c>
      <c r="C26" s="9"/>
    </row>
    <row r="27" spans="1:3" ht="15">
      <c r="A27" s="8" t="s">
        <v>12</v>
      </c>
      <c r="B27" s="3">
        <v>710</v>
      </c>
      <c r="C27" s="9"/>
    </row>
    <row r="28" spans="1:3" ht="15">
      <c r="A28" s="8" t="s">
        <v>13</v>
      </c>
      <c r="B28" s="3">
        <v>720</v>
      </c>
      <c r="C28" s="9"/>
    </row>
    <row r="29" spans="1:3" ht="15">
      <c r="A29" s="8" t="s">
        <v>14</v>
      </c>
      <c r="B29" s="3">
        <v>730</v>
      </c>
      <c r="C29" s="9"/>
    </row>
    <row r="30" spans="1:3" ht="15">
      <c r="A30" s="7" t="s">
        <v>20</v>
      </c>
      <c r="B30" s="3">
        <v>800</v>
      </c>
      <c r="C30" s="10">
        <f>C5*0.9*12</f>
        <v>5.688359999999999</v>
      </c>
    </row>
    <row r="31" spans="1:3" ht="15">
      <c r="A31" s="7" t="s">
        <v>19</v>
      </c>
      <c r="B31" s="3">
        <v>1000</v>
      </c>
      <c r="C31" s="10">
        <f>C34*C5*12</f>
        <v>37.922399999999996</v>
      </c>
    </row>
    <row r="32" spans="1:3" ht="15">
      <c r="A32" s="7" t="s">
        <v>21</v>
      </c>
      <c r="B32" s="3">
        <v>1100</v>
      </c>
      <c r="C32" s="4"/>
    </row>
    <row r="33" spans="1:3" ht="15">
      <c r="A33" s="7" t="s">
        <v>22</v>
      </c>
      <c r="B33" s="3">
        <v>1200</v>
      </c>
      <c r="C33" s="4"/>
    </row>
    <row r="34" spans="1:3" ht="15">
      <c r="A34" s="8" t="s">
        <v>23</v>
      </c>
      <c r="B34" s="3">
        <v>1300</v>
      </c>
      <c r="C34" s="10">
        <v>6</v>
      </c>
    </row>
    <row r="35" spans="1:3" ht="26.25">
      <c r="A35" s="8" t="s">
        <v>36</v>
      </c>
      <c r="B35" s="3">
        <v>1400</v>
      </c>
      <c r="C35" s="4"/>
    </row>
    <row r="36" spans="1:3" ht="15">
      <c r="A36" s="8" t="s">
        <v>24</v>
      </c>
      <c r="B36" s="3"/>
      <c r="C36" s="4"/>
    </row>
    <row r="37" spans="1:3" ht="15">
      <c r="A37" s="7" t="s">
        <v>25</v>
      </c>
      <c r="B37" s="3">
        <v>1500</v>
      </c>
      <c r="C37" s="4"/>
    </row>
    <row r="38" spans="1:3" ht="15">
      <c r="A38" s="8" t="s">
        <v>15</v>
      </c>
      <c r="B38" s="3">
        <v>1510</v>
      </c>
      <c r="C38" s="10">
        <f>C31</f>
        <v>37.922399999999996</v>
      </c>
    </row>
    <row r="39" spans="1:3" ht="15">
      <c r="A39" s="8" t="s">
        <v>26</v>
      </c>
      <c r="B39" s="3">
        <v>2000</v>
      </c>
      <c r="C39" s="10">
        <f>C34</f>
        <v>6</v>
      </c>
    </row>
    <row r="40" spans="1:3" ht="15">
      <c r="A40" s="7" t="s">
        <v>16</v>
      </c>
      <c r="B40" s="2">
        <v>2100</v>
      </c>
      <c r="C40" s="10">
        <f>C31/C5/12</f>
        <v>6</v>
      </c>
    </row>
    <row r="41" ht="15">
      <c r="A41" s="6" t="s">
        <v>27</v>
      </c>
    </row>
    <row r="42" ht="15">
      <c r="A42" s="6" t="s">
        <v>28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PageLayoutView="0" workbookViewId="0" topLeftCell="A1">
      <selection activeCell="C8" sqref="C8:C16"/>
    </sheetView>
  </sheetViews>
  <sheetFormatPr defaultColWidth="9.140625" defaultRowHeight="15"/>
  <cols>
    <col min="1" max="1" width="60.57421875" style="6" customWidth="1"/>
    <col min="2" max="2" width="9.140625" style="0" customWidth="1"/>
    <col min="3" max="3" width="8.00390625" style="0" bestFit="1" customWidth="1"/>
  </cols>
  <sheetData>
    <row r="1" spans="1:4" ht="18.75">
      <c r="A1" s="12" t="s">
        <v>37</v>
      </c>
      <c r="B1" s="12"/>
      <c r="C1" s="12"/>
      <c r="D1" s="1"/>
    </row>
    <row r="2" spans="1:4" ht="18.75">
      <c r="A2" s="13" t="s">
        <v>49</v>
      </c>
      <c r="B2" s="13"/>
      <c r="C2" s="13"/>
      <c r="D2" s="1"/>
    </row>
    <row r="3" spans="1:3" s="6" customFormat="1" ht="26.25">
      <c r="A3" s="5"/>
      <c r="B3" s="5" t="s">
        <v>29</v>
      </c>
      <c r="C3" s="11"/>
    </row>
    <row r="4" spans="1:3" ht="15">
      <c r="A4" s="7" t="s">
        <v>35</v>
      </c>
      <c r="B4" s="3"/>
      <c r="C4" s="4"/>
    </row>
    <row r="5" spans="1:3" ht="26.25">
      <c r="A5" s="8" t="s">
        <v>33</v>
      </c>
      <c r="B5" s="3">
        <v>100</v>
      </c>
      <c r="C5" s="4">
        <v>3.4617</v>
      </c>
    </row>
    <row r="6" spans="1:3" ht="15">
      <c r="A6" s="8" t="s">
        <v>0</v>
      </c>
      <c r="B6" s="3">
        <v>200</v>
      </c>
      <c r="C6" s="4"/>
    </row>
    <row r="7" spans="1:3" ht="26.25">
      <c r="A7" s="7" t="s">
        <v>1</v>
      </c>
      <c r="B7" s="3"/>
      <c r="C7" s="4"/>
    </row>
    <row r="8" spans="1:3" ht="15">
      <c r="A8" s="7" t="s">
        <v>2</v>
      </c>
      <c r="B8" s="3">
        <v>300</v>
      </c>
      <c r="C8" s="10">
        <f>(C31-C30-C18)/3</f>
        <v>81.280716</v>
      </c>
    </row>
    <row r="9" spans="1:3" ht="26.25">
      <c r="A9" s="8" t="s">
        <v>3</v>
      </c>
      <c r="B9" s="3">
        <v>310</v>
      </c>
      <c r="C9" s="10">
        <f>(C8*60/100)*69.8/100</f>
        <v>34.0403638608</v>
      </c>
    </row>
    <row r="10" spans="1:3" ht="15">
      <c r="A10" s="8" t="s">
        <v>4</v>
      </c>
      <c r="B10" s="3">
        <v>320</v>
      </c>
      <c r="C10" s="10">
        <f>C9*30.2/100</f>
        <v>10.2801898859616</v>
      </c>
    </row>
    <row r="11" spans="1:3" ht="15">
      <c r="A11" s="8" t="s">
        <v>5</v>
      </c>
      <c r="B11" s="3">
        <v>330</v>
      </c>
      <c r="C11" s="10">
        <f>C8-C9-C10</f>
        <v>36.9601622532384</v>
      </c>
    </row>
    <row r="12" spans="1:3" ht="26.25">
      <c r="A12" s="8" t="s">
        <v>6</v>
      </c>
      <c r="B12" s="3">
        <v>340</v>
      </c>
      <c r="C12" s="4"/>
    </row>
    <row r="13" spans="1:3" ht="15">
      <c r="A13" s="7" t="s">
        <v>7</v>
      </c>
      <c r="B13" s="3">
        <v>400</v>
      </c>
      <c r="C13" s="10">
        <f>C31-C30-C18-C8</f>
        <v>162.56143199999997</v>
      </c>
    </row>
    <row r="14" spans="1:3" ht="26.25">
      <c r="A14" s="8" t="s">
        <v>30</v>
      </c>
      <c r="B14" s="3">
        <v>410</v>
      </c>
      <c r="C14" s="10">
        <f>(C13*60/100)*69.8/100</f>
        <v>68.08072772159998</v>
      </c>
    </row>
    <row r="15" spans="1:3" ht="15">
      <c r="A15" s="8" t="s">
        <v>4</v>
      </c>
      <c r="B15" s="3">
        <v>420</v>
      </c>
      <c r="C15" s="10">
        <f>C14*30.2/100</f>
        <v>20.560379771923195</v>
      </c>
    </row>
    <row r="16" spans="1:3" ht="15">
      <c r="A16" s="8" t="s">
        <v>5</v>
      </c>
      <c r="B16" s="3">
        <v>430</v>
      </c>
      <c r="C16" s="10">
        <f>C13-C14-C15</f>
        <v>73.92032450647679</v>
      </c>
    </row>
    <row r="17" spans="1:3" ht="26.25">
      <c r="A17" s="8" t="s">
        <v>31</v>
      </c>
      <c r="B17" s="3">
        <v>440</v>
      </c>
      <c r="C17" s="9"/>
    </row>
    <row r="18" spans="1:3" ht="26.25">
      <c r="A18" s="7" t="s">
        <v>40</v>
      </c>
      <c r="B18" s="3">
        <v>500</v>
      </c>
      <c r="C18" s="10">
        <v>0</v>
      </c>
    </row>
    <row r="19" spans="1:3" ht="26.25">
      <c r="A19" s="8" t="s">
        <v>8</v>
      </c>
      <c r="B19" s="3">
        <v>510</v>
      </c>
      <c r="C19" s="10">
        <f>C18-C21-C20</f>
        <v>0</v>
      </c>
    </row>
    <row r="20" spans="1:3" ht="15">
      <c r="A20" s="8" t="s">
        <v>9</v>
      </c>
      <c r="B20" s="3">
        <v>520</v>
      </c>
      <c r="C20" s="10">
        <f>(C18-C21)*34/100</f>
        <v>0</v>
      </c>
    </row>
    <row r="21" spans="1:3" ht="15">
      <c r="A21" s="8" t="s">
        <v>5</v>
      </c>
      <c r="B21" s="3">
        <v>530</v>
      </c>
      <c r="C21" s="10">
        <f>C18/100*10</f>
        <v>0</v>
      </c>
    </row>
    <row r="22" spans="1:3" ht="15">
      <c r="A22" s="8" t="s">
        <v>10</v>
      </c>
      <c r="B22" s="3">
        <v>540</v>
      </c>
      <c r="C22" s="10"/>
    </row>
    <row r="23" spans="1:3" ht="15">
      <c r="A23" s="8" t="s">
        <v>11</v>
      </c>
      <c r="B23" s="3">
        <v>550</v>
      </c>
      <c r="C23" s="10"/>
    </row>
    <row r="24" spans="1:3" ht="26.25">
      <c r="A24" s="8" t="s">
        <v>32</v>
      </c>
      <c r="B24" s="3">
        <v>560</v>
      </c>
      <c r="C24" s="10"/>
    </row>
    <row r="25" spans="1:3" ht="15">
      <c r="A25" s="7" t="s">
        <v>17</v>
      </c>
      <c r="B25" s="3">
        <v>600</v>
      </c>
      <c r="C25" s="10"/>
    </row>
    <row r="26" spans="1:3" ht="15">
      <c r="A26" s="7" t="s">
        <v>18</v>
      </c>
      <c r="B26" s="3">
        <v>700</v>
      </c>
      <c r="C26" s="9"/>
    </row>
    <row r="27" spans="1:3" ht="15">
      <c r="A27" s="8" t="s">
        <v>12</v>
      </c>
      <c r="B27" s="3">
        <v>710</v>
      </c>
      <c r="C27" s="9"/>
    </row>
    <row r="28" spans="1:3" ht="15">
      <c r="A28" s="8" t="s">
        <v>13</v>
      </c>
      <c r="B28" s="3">
        <v>720</v>
      </c>
      <c r="C28" s="9"/>
    </row>
    <row r="29" spans="1:3" ht="15">
      <c r="A29" s="8" t="s">
        <v>14</v>
      </c>
      <c r="B29" s="3">
        <v>730</v>
      </c>
      <c r="C29" s="9"/>
    </row>
    <row r="30" spans="1:3" ht="15">
      <c r="A30" s="7" t="s">
        <v>20</v>
      </c>
      <c r="B30" s="3">
        <v>800</v>
      </c>
      <c r="C30" s="10">
        <f>C5*0.9*12</f>
        <v>37.38636</v>
      </c>
    </row>
    <row r="31" spans="1:3" ht="15">
      <c r="A31" s="7" t="s">
        <v>19</v>
      </c>
      <c r="B31" s="3">
        <v>1000</v>
      </c>
      <c r="C31" s="10">
        <f>C34*C5*12</f>
        <v>281.228508</v>
      </c>
    </row>
    <row r="32" spans="1:3" ht="15">
      <c r="A32" s="7" t="s">
        <v>21</v>
      </c>
      <c r="B32" s="3">
        <v>1100</v>
      </c>
      <c r="C32" s="4"/>
    </row>
    <row r="33" spans="1:3" ht="15">
      <c r="A33" s="7" t="s">
        <v>22</v>
      </c>
      <c r="B33" s="3">
        <v>1200</v>
      </c>
      <c r="C33" s="4"/>
    </row>
    <row r="34" spans="1:3" ht="15">
      <c r="A34" s="8" t="s">
        <v>23</v>
      </c>
      <c r="B34" s="3">
        <v>1300</v>
      </c>
      <c r="C34" s="10">
        <v>6.77</v>
      </c>
    </row>
    <row r="35" spans="1:3" ht="26.25">
      <c r="A35" s="8" t="s">
        <v>36</v>
      </c>
      <c r="B35" s="3">
        <v>1400</v>
      </c>
      <c r="C35" s="4"/>
    </row>
    <row r="36" spans="1:3" ht="15">
      <c r="A36" s="8" t="s">
        <v>24</v>
      </c>
      <c r="B36" s="3"/>
      <c r="C36" s="4"/>
    </row>
    <row r="37" spans="1:3" ht="15">
      <c r="A37" s="7" t="s">
        <v>25</v>
      </c>
      <c r="B37" s="3">
        <v>1500</v>
      </c>
      <c r="C37" s="4"/>
    </row>
    <row r="38" spans="1:3" ht="15">
      <c r="A38" s="8" t="s">
        <v>15</v>
      </c>
      <c r="B38" s="3">
        <v>1510</v>
      </c>
      <c r="C38" s="10">
        <f>C31</f>
        <v>281.228508</v>
      </c>
    </row>
    <row r="39" spans="1:3" ht="15">
      <c r="A39" s="8" t="s">
        <v>26</v>
      </c>
      <c r="B39" s="3">
        <v>2000</v>
      </c>
      <c r="C39" s="10">
        <f>C34</f>
        <v>6.77</v>
      </c>
    </row>
    <row r="40" spans="1:3" ht="15">
      <c r="A40" s="7" t="s">
        <v>16</v>
      </c>
      <c r="B40" s="2">
        <v>2100</v>
      </c>
      <c r="C40" s="10">
        <f>C31/C5/12</f>
        <v>6.77</v>
      </c>
    </row>
    <row r="41" ht="15">
      <c r="A41" s="6" t="s">
        <v>27</v>
      </c>
    </row>
    <row r="42" ht="15">
      <c r="A42" s="6" t="s">
        <v>28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PageLayoutView="0" workbookViewId="0" topLeftCell="A1">
      <selection activeCell="C8" sqref="C8:C16"/>
    </sheetView>
  </sheetViews>
  <sheetFormatPr defaultColWidth="9.140625" defaultRowHeight="15"/>
  <cols>
    <col min="1" max="1" width="60.57421875" style="6" customWidth="1"/>
    <col min="2" max="2" width="9.140625" style="0" customWidth="1"/>
    <col min="3" max="3" width="7.00390625" style="0" bestFit="1" customWidth="1"/>
  </cols>
  <sheetData>
    <row r="1" spans="1:4" ht="18.75">
      <c r="A1" s="12" t="s">
        <v>37</v>
      </c>
      <c r="B1" s="12"/>
      <c r="C1" s="12"/>
      <c r="D1" s="1"/>
    </row>
    <row r="2" spans="1:4" ht="18.75">
      <c r="A2" s="13" t="s">
        <v>50</v>
      </c>
      <c r="B2" s="13"/>
      <c r="C2" s="13"/>
      <c r="D2" s="1"/>
    </row>
    <row r="3" spans="1:3" s="6" customFormat="1" ht="26.25">
      <c r="A3" s="5"/>
      <c r="B3" s="5" t="s">
        <v>29</v>
      </c>
      <c r="C3" s="11"/>
    </row>
    <row r="4" spans="1:3" ht="15">
      <c r="A4" s="7" t="s">
        <v>35</v>
      </c>
      <c r="B4" s="3"/>
      <c r="C4" s="4"/>
    </row>
    <row r="5" spans="1:3" ht="26.25">
      <c r="A5" s="8" t="s">
        <v>33</v>
      </c>
      <c r="B5" s="3">
        <v>100</v>
      </c>
      <c r="C5" s="4">
        <v>1.2835</v>
      </c>
    </row>
    <row r="6" spans="1:3" ht="15">
      <c r="A6" s="8" t="s">
        <v>0</v>
      </c>
      <c r="B6" s="3">
        <v>200</v>
      </c>
      <c r="C6" s="4"/>
    </row>
    <row r="7" spans="1:3" ht="26.25">
      <c r="A7" s="7" t="s">
        <v>1</v>
      </c>
      <c r="B7" s="3"/>
      <c r="C7" s="4"/>
    </row>
    <row r="8" spans="1:3" ht="15">
      <c r="A8" s="7" t="s">
        <v>2</v>
      </c>
      <c r="B8" s="3">
        <v>300</v>
      </c>
      <c r="C8" s="10">
        <f>(C31-C30-C18)/3</f>
        <v>30.136579999999995</v>
      </c>
    </row>
    <row r="9" spans="1:3" ht="26.25">
      <c r="A9" s="8" t="s">
        <v>3</v>
      </c>
      <c r="B9" s="3">
        <v>310</v>
      </c>
      <c r="C9" s="10">
        <f>(C8*60/100)*69.8/100</f>
        <v>12.621199703999999</v>
      </c>
    </row>
    <row r="10" spans="1:3" ht="15">
      <c r="A10" s="8" t="s">
        <v>4</v>
      </c>
      <c r="B10" s="3">
        <v>320</v>
      </c>
      <c r="C10" s="10">
        <f>C9*30.2/100</f>
        <v>3.8116023106079995</v>
      </c>
    </row>
    <row r="11" spans="1:3" ht="15">
      <c r="A11" s="8" t="s">
        <v>5</v>
      </c>
      <c r="B11" s="3">
        <v>330</v>
      </c>
      <c r="C11" s="10">
        <f>C8-C9-C10</f>
        <v>13.703777985391998</v>
      </c>
    </row>
    <row r="12" spans="1:3" ht="26.25">
      <c r="A12" s="8" t="s">
        <v>6</v>
      </c>
      <c r="B12" s="3">
        <v>340</v>
      </c>
      <c r="C12" s="4"/>
    </row>
    <row r="13" spans="1:3" ht="15">
      <c r="A13" s="7" t="s">
        <v>7</v>
      </c>
      <c r="B13" s="3">
        <v>400</v>
      </c>
      <c r="C13" s="10">
        <f>C31-C30-C18-C8</f>
        <v>60.27315999999999</v>
      </c>
    </row>
    <row r="14" spans="1:3" ht="26.25">
      <c r="A14" s="8" t="s">
        <v>30</v>
      </c>
      <c r="B14" s="3">
        <v>410</v>
      </c>
      <c r="C14" s="10">
        <f>(C13*60/100)*69.8/100</f>
        <v>25.242399407999997</v>
      </c>
    </row>
    <row r="15" spans="1:3" ht="15">
      <c r="A15" s="8" t="s">
        <v>4</v>
      </c>
      <c r="B15" s="3">
        <v>420</v>
      </c>
      <c r="C15" s="10">
        <f>C14*30.2/100</f>
        <v>7.623204621215999</v>
      </c>
    </row>
    <row r="16" spans="1:3" ht="15">
      <c r="A16" s="8" t="s">
        <v>5</v>
      </c>
      <c r="B16" s="3">
        <v>430</v>
      </c>
      <c r="C16" s="10">
        <f>C13-C14-C15</f>
        <v>27.407555970783996</v>
      </c>
    </row>
    <row r="17" spans="1:3" ht="26.25">
      <c r="A17" s="8" t="s">
        <v>31</v>
      </c>
      <c r="B17" s="3">
        <v>440</v>
      </c>
      <c r="C17" s="9"/>
    </row>
    <row r="18" spans="1:3" ht="26.25">
      <c r="A18" s="7" t="s">
        <v>40</v>
      </c>
      <c r="B18" s="3">
        <v>500</v>
      </c>
      <c r="C18" s="10">
        <v>0</v>
      </c>
    </row>
    <row r="19" spans="1:3" ht="26.25">
      <c r="A19" s="8" t="s">
        <v>8</v>
      </c>
      <c r="B19" s="3">
        <v>510</v>
      </c>
      <c r="C19" s="10">
        <f>C18-C21-C20</f>
        <v>0</v>
      </c>
    </row>
    <row r="20" spans="1:3" ht="15">
      <c r="A20" s="8" t="s">
        <v>9</v>
      </c>
      <c r="B20" s="3">
        <v>520</v>
      </c>
      <c r="C20" s="10">
        <f>(C18-C21)*34/100</f>
        <v>0</v>
      </c>
    </row>
    <row r="21" spans="1:3" ht="15">
      <c r="A21" s="8" t="s">
        <v>5</v>
      </c>
      <c r="B21" s="3">
        <v>530</v>
      </c>
      <c r="C21" s="10">
        <f>C18/100*10</f>
        <v>0</v>
      </c>
    </row>
    <row r="22" spans="1:3" ht="15">
      <c r="A22" s="8" t="s">
        <v>10</v>
      </c>
      <c r="B22" s="3">
        <v>540</v>
      </c>
      <c r="C22" s="10"/>
    </row>
    <row r="23" spans="1:3" ht="15">
      <c r="A23" s="8" t="s">
        <v>11</v>
      </c>
      <c r="B23" s="3">
        <v>550</v>
      </c>
      <c r="C23" s="10"/>
    </row>
    <row r="24" spans="1:3" ht="26.25">
      <c r="A24" s="8" t="s">
        <v>32</v>
      </c>
      <c r="B24" s="3">
        <v>560</v>
      </c>
      <c r="C24" s="10"/>
    </row>
    <row r="25" spans="1:3" ht="15">
      <c r="A25" s="7" t="s">
        <v>17</v>
      </c>
      <c r="B25" s="3">
        <v>600</v>
      </c>
      <c r="C25" s="10"/>
    </row>
    <row r="26" spans="1:3" ht="15">
      <c r="A26" s="7" t="s">
        <v>18</v>
      </c>
      <c r="B26" s="3">
        <v>700</v>
      </c>
      <c r="C26" s="9"/>
    </row>
    <row r="27" spans="1:3" ht="15">
      <c r="A27" s="8" t="s">
        <v>12</v>
      </c>
      <c r="B27" s="3">
        <v>710</v>
      </c>
      <c r="C27" s="9"/>
    </row>
    <row r="28" spans="1:3" ht="15">
      <c r="A28" s="8" t="s">
        <v>13</v>
      </c>
      <c r="B28" s="3">
        <v>720</v>
      </c>
      <c r="C28" s="9"/>
    </row>
    <row r="29" spans="1:3" ht="15">
      <c r="A29" s="8" t="s">
        <v>14</v>
      </c>
      <c r="B29" s="3">
        <v>730</v>
      </c>
      <c r="C29" s="9"/>
    </row>
    <row r="30" spans="1:3" ht="15">
      <c r="A30" s="7" t="s">
        <v>20</v>
      </c>
      <c r="B30" s="3">
        <v>800</v>
      </c>
      <c r="C30" s="10">
        <f>C5*0.9*12</f>
        <v>13.861800000000002</v>
      </c>
    </row>
    <row r="31" spans="1:3" ht="15">
      <c r="A31" s="7" t="s">
        <v>19</v>
      </c>
      <c r="B31" s="3">
        <v>1000</v>
      </c>
      <c r="C31" s="10">
        <f>C34*C5*12</f>
        <v>104.27153999999999</v>
      </c>
    </row>
    <row r="32" spans="1:3" ht="15">
      <c r="A32" s="7" t="s">
        <v>21</v>
      </c>
      <c r="B32" s="3">
        <v>1100</v>
      </c>
      <c r="C32" s="4"/>
    </row>
    <row r="33" spans="1:3" ht="15">
      <c r="A33" s="7" t="s">
        <v>22</v>
      </c>
      <c r="B33" s="3">
        <v>1200</v>
      </c>
      <c r="C33" s="4"/>
    </row>
    <row r="34" spans="1:3" ht="15">
      <c r="A34" s="8" t="s">
        <v>23</v>
      </c>
      <c r="B34" s="3">
        <v>1300</v>
      </c>
      <c r="C34" s="10">
        <v>6.77</v>
      </c>
    </row>
    <row r="35" spans="1:3" ht="26.25">
      <c r="A35" s="8" t="s">
        <v>36</v>
      </c>
      <c r="B35" s="3">
        <v>1400</v>
      </c>
      <c r="C35" s="4"/>
    </row>
    <row r="36" spans="1:3" ht="15">
      <c r="A36" s="8" t="s">
        <v>24</v>
      </c>
      <c r="B36" s="3"/>
      <c r="C36" s="4"/>
    </row>
    <row r="37" spans="1:3" ht="15">
      <c r="A37" s="7" t="s">
        <v>25</v>
      </c>
      <c r="B37" s="3">
        <v>1500</v>
      </c>
      <c r="C37" s="4"/>
    </row>
    <row r="38" spans="1:3" ht="15">
      <c r="A38" s="8" t="s">
        <v>15</v>
      </c>
      <c r="B38" s="3">
        <v>1510</v>
      </c>
      <c r="C38" s="10">
        <f>C31</f>
        <v>104.27153999999999</v>
      </c>
    </row>
    <row r="39" spans="1:3" ht="15">
      <c r="A39" s="8" t="s">
        <v>26</v>
      </c>
      <c r="B39" s="3">
        <v>2000</v>
      </c>
      <c r="C39" s="10">
        <f>C34</f>
        <v>6.77</v>
      </c>
    </row>
    <row r="40" spans="1:3" ht="15">
      <c r="A40" s="7" t="s">
        <v>16</v>
      </c>
      <c r="B40" s="2">
        <v>2100</v>
      </c>
      <c r="C40" s="10">
        <f>C31/C5/12</f>
        <v>6.769999999999999</v>
      </c>
    </row>
    <row r="41" ht="15">
      <c r="A41" s="6" t="s">
        <v>27</v>
      </c>
    </row>
    <row r="42" ht="15">
      <c r="A42" s="6" t="s">
        <v>28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PageLayoutView="0" workbookViewId="0" topLeftCell="A1">
      <selection activeCell="C8" sqref="C8:C16"/>
    </sheetView>
  </sheetViews>
  <sheetFormatPr defaultColWidth="9.140625" defaultRowHeight="15"/>
  <cols>
    <col min="1" max="1" width="60.57421875" style="6" customWidth="1"/>
    <col min="2" max="2" width="9.140625" style="0" customWidth="1"/>
    <col min="3" max="3" width="7.00390625" style="0" bestFit="1" customWidth="1"/>
  </cols>
  <sheetData>
    <row r="1" spans="1:4" ht="18.75">
      <c r="A1" s="12" t="s">
        <v>37</v>
      </c>
      <c r="B1" s="12"/>
      <c r="C1" s="12"/>
      <c r="D1" s="1"/>
    </row>
    <row r="2" spans="1:4" ht="18.75">
      <c r="A2" s="13" t="s">
        <v>51</v>
      </c>
      <c r="B2" s="13"/>
      <c r="C2" s="13"/>
      <c r="D2" s="1"/>
    </row>
    <row r="3" spans="1:3" s="6" customFormat="1" ht="26.25">
      <c r="A3" s="5"/>
      <c r="B3" s="5" t="s">
        <v>29</v>
      </c>
      <c r="C3" s="11"/>
    </row>
    <row r="4" spans="1:3" ht="15">
      <c r="A4" s="7" t="s">
        <v>35</v>
      </c>
      <c r="B4" s="3"/>
      <c r="C4" s="4"/>
    </row>
    <row r="5" spans="1:3" ht="26.25">
      <c r="A5" s="8" t="s">
        <v>33</v>
      </c>
      <c r="B5" s="3">
        <v>100</v>
      </c>
      <c r="C5" s="4">
        <v>2.1031</v>
      </c>
    </row>
    <row r="6" spans="1:3" ht="15">
      <c r="A6" s="8" t="s">
        <v>0</v>
      </c>
      <c r="B6" s="3">
        <v>200</v>
      </c>
      <c r="C6" s="4"/>
    </row>
    <row r="7" spans="1:3" ht="26.25">
      <c r="A7" s="7" t="s">
        <v>1</v>
      </c>
      <c r="B7" s="3"/>
      <c r="C7" s="4"/>
    </row>
    <row r="8" spans="1:3" ht="15">
      <c r="A8" s="7" t="s">
        <v>2</v>
      </c>
      <c r="B8" s="3">
        <v>300</v>
      </c>
      <c r="C8" s="10">
        <f>(C31-C30-C18)/3</f>
        <v>49.380787999999995</v>
      </c>
    </row>
    <row r="9" spans="1:3" ht="26.25">
      <c r="A9" s="8" t="s">
        <v>3</v>
      </c>
      <c r="B9" s="3">
        <v>310</v>
      </c>
      <c r="C9" s="10">
        <f>(C8*60/100)*69.8/100</f>
        <v>20.6806740144</v>
      </c>
    </row>
    <row r="10" spans="1:3" ht="15">
      <c r="A10" s="8" t="s">
        <v>4</v>
      </c>
      <c r="B10" s="3">
        <v>320</v>
      </c>
      <c r="C10" s="10">
        <f>C9*30.2/100</f>
        <v>6.2455635523488</v>
      </c>
    </row>
    <row r="11" spans="1:3" ht="15">
      <c r="A11" s="8" t="s">
        <v>5</v>
      </c>
      <c r="B11" s="3">
        <v>330</v>
      </c>
      <c r="C11" s="10">
        <f>C8-C9-C10</f>
        <v>22.454550433251192</v>
      </c>
    </row>
    <row r="12" spans="1:3" ht="26.25">
      <c r="A12" s="8" t="s">
        <v>6</v>
      </c>
      <c r="B12" s="3">
        <v>340</v>
      </c>
      <c r="C12" s="4"/>
    </row>
    <row r="13" spans="1:3" ht="15">
      <c r="A13" s="7" t="s">
        <v>7</v>
      </c>
      <c r="B13" s="3">
        <v>400</v>
      </c>
      <c r="C13" s="10">
        <f>C31-C30-C18-C8</f>
        <v>98.76157599999999</v>
      </c>
    </row>
    <row r="14" spans="1:3" ht="26.25">
      <c r="A14" s="8" t="s">
        <v>30</v>
      </c>
      <c r="B14" s="3">
        <v>410</v>
      </c>
      <c r="C14" s="10">
        <f>(C13*60/100)*69.8/100</f>
        <v>41.3613480288</v>
      </c>
    </row>
    <row r="15" spans="1:3" ht="15">
      <c r="A15" s="8" t="s">
        <v>4</v>
      </c>
      <c r="B15" s="3">
        <v>420</v>
      </c>
      <c r="C15" s="10">
        <f>C14*30.2/100</f>
        <v>12.4911271046976</v>
      </c>
    </row>
    <row r="16" spans="1:3" ht="15">
      <c r="A16" s="8" t="s">
        <v>5</v>
      </c>
      <c r="B16" s="3">
        <v>430</v>
      </c>
      <c r="C16" s="10">
        <f>C13-C14-C15</f>
        <v>44.909100866502385</v>
      </c>
    </row>
    <row r="17" spans="1:3" ht="26.25">
      <c r="A17" s="8" t="s">
        <v>31</v>
      </c>
      <c r="B17" s="3">
        <v>440</v>
      </c>
      <c r="C17" s="9"/>
    </row>
    <row r="18" spans="1:3" ht="26.25">
      <c r="A18" s="7" t="s">
        <v>40</v>
      </c>
      <c r="B18" s="3">
        <v>500</v>
      </c>
      <c r="C18" s="10">
        <v>0</v>
      </c>
    </row>
    <row r="19" spans="1:3" ht="26.25">
      <c r="A19" s="8" t="s">
        <v>8</v>
      </c>
      <c r="B19" s="3">
        <v>510</v>
      </c>
      <c r="C19" s="10">
        <f>C18-C21-C20</f>
        <v>0</v>
      </c>
    </row>
    <row r="20" spans="1:3" ht="15">
      <c r="A20" s="8" t="s">
        <v>9</v>
      </c>
      <c r="B20" s="3">
        <v>520</v>
      </c>
      <c r="C20" s="10">
        <f>(C18-C21)*34/100</f>
        <v>0</v>
      </c>
    </row>
    <row r="21" spans="1:3" ht="15">
      <c r="A21" s="8" t="s">
        <v>5</v>
      </c>
      <c r="B21" s="3">
        <v>530</v>
      </c>
      <c r="C21" s="10">
        <f>C18/100*10</f>
        <v>0</v>
      </c>
    </row>
    <row r="22" spans="1:3" ht="15">
      <c r="A22" s="8" t="s">
        <v>10</v>
      </c>
      <c r="B22" s="3">
        <v>540</v>
      </c>
      <c r="C22" s="10"/>
    </row>
    <row r="23" spans="1:3" ht="15">
      <c r="A23" s="8" t="s">
        <v>11</v>
      </c>
      <c r="B23" s="3">
        <v>550</v>
      </c>
      <c r="C23" s="10"/>
    </row>
    <row r="24" spans="1:3" ht="26.25">
      <c r="A24" s="8" t="s">
        <v>32</v>
      </c>
      <c r="B24" s="3">
        <v>560</v>
      </c>
      <c r="C24" s="10"/>
    </row>
    <row r="25" spans="1:3" ht="15">
      <c r="A25" s="7" t="s">
        <v>17</v>
      </c>
      <c r="B25" s="3">
        <v>600</v>
      </c>
      <c r="C25" s="10"/>
    </row>
    <row r="26" spans="1:3" ht="15">
      <c r="A26" s="7" t="s">
        <v>18</v>
      </c>
      <c r="B26" s="3">
        <v>700</v>
      </c>
      <c r="C26" s="9"/>
    </row>
    <row r="27" spans="1:3" ht="15">
      <c r="A27" s="8" t="s">
        <v>12</v>
      </c>
      <c r="B27" s="3">
        <v>710</v>
      </c>
      <c r="C27" s="9"/>
    </row>
    <row r="28" spans="1:3" ht="15">
      <c r="A28" s="8" t="s">
        <v>13</v>
      </c>
      <c r="B28" s="3">
        <v>720</v>
      </c>
      <c r="C28" s="9"/>
    </row>
    <row r="29" spans="1:3" ht="15">
      <c r="A29" s="8" t="s">
        <v>14</v>
      </c>
      <c r="B29" s="3">
        <v>730</v>
      </c>
      <c r="C29" s="9"/>
    </row>
    <row r="30" spans="1:3" ht="15">
      <c r="A30" s="7" t="s">
        <v>20</v>
      </c>
      <c r="B30" s="3">
        <v>800</v>
      </c>
      <c r="C30" s="10">
        <f>C5*0.9*12</f>
        <v>22.71348</v>
      </c>
    </row>
    <row r="31" spans="1:3" ht="15">
      <c r="A31" s="7" t="s">
        <v>19</v>
      </c>
      <c r="B31" s="3">
        <v>1000</v>
      </c>
      <c r="C31" s="10">
        <f>C34*C5*12</f>
        <v>170.855844</v>
      </c>
    </row>
    <row r="32" spans="1:3" ht="15">
      <c r="A32" s="7" t="s">
        <v>21</v>
      </c>
      <c r="B32" s="3">
        <v>1100</v>
      </c>
      <c r="C32" s="4"/>
    </row>
    <row r="33" spans="1:3" ht="15">
      <c r="A33" s="7" t="s">
        <v>22</v>
      </c>
      <c r="B33" s="3">
        <v>1200</v>
      </c>
      <c r="C33" s="4"/>
    </row>
    <row r="34" spans="1:3" ht="15">
      <c r="A34" s="8" t="s">
        <v>23</v>
      </c>
      <c r="B34" s="3">
        <v>1300</v>
      </c>
      <c r="C34" s="10">
        <v>6.77</v>
      </c>
    </row>
    <row r="35" spans="1:3" ht="26.25">
      <c r="A35" s="8" t="s">
        <v>36</v>
      </c>
      <c r="B35" s="3">
        <v>1400</v>
      </c>
      <c r="C35" s="4"/>
    </row>
    <row r="36" spans="1:3" ht="15">
      <c r="A36" s="8" t="s">
        <v>24</v>
      </c>
      <c r="B36" s="3"/>
      <c r="C36" s="4"/>
    </row>
    <row r="37" spans="1:3" ht="15">
      <c r="A37" s="7" t="s">
        <v>25</v>
      </c>
      <c r="B37" s="3">
        <v>1500</v>
      </c>
      <c r="C37" s="4"/>
    </row>
    <row r="38" spans="1:3" ht="15">
      <c r="A38" s="8" t="s">
        <v>15</v>
      </c>
      <c r="B38" s="3">
        <v>1510</v>
      </c>
      <c r="C38" s="10">
        <f>C31</f>
        <v>170.855844</v>
      </c>
    </row>
    <row r="39" spans="1:3" ht="15">
      <c r="A39" s="8" t="s">
        <v>26</v>
      </c>
      <c r="B39" s="3">
        <v>2000</v>
      </c>
      <c r="C39" s="10">
        <f>C34</f>
        <v>6.77</v>
      </c>
    </row>
    <row r="40" spans="1:3" ht="15">
      <c r="A40" s="7" t="s">
        <v>16</v>
      </c>
      <c r="B40" s="2">
        <v>2100</v>
      </c>
      <c r="C40" s="10">
        <f>C31/C5/12</f>
        <v>6.77</v>
      </c>
    </row>
    <row r="41" ht="15">
      <c r="A41" s="6" t="s">
        <v>27</v>
      </c>
    </row>
    <row r="42" ht="15">
      <c r="A42" s="6" t="s">
        <v>28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PageLayoutView="0" workbookViewId="0" topLeftCell="A1">
      <selection activeCell="C8" sqref="C8:C16"/>
    </sheetView>
  </sheetViews>
  <sheetFormatPr defaultColWidth="9.140625" defaultRowHeight="15"/>
  <cols>
    <col min="1" max="1" width="60.57421875" style="6" customWidth="1"/>
    <col min="2" max="2" width="9.140625" style="0" customWidth="1"/>
    <col min="3" max="3" width="8.00390625" style="0" bestFit="1" customWidth="1"/>
  </cols>
  <sheetData>
    <row r="1" spans="1:4" ht="18.75">
      <c r="A1" s="12" t="s">
        <v>37</v>
      </c>
      <c r="B1" s="12"/>
      <c r="C1" s="12"/>
      <c r="D1" s="1"/>
    </row>
    <row r="2" spans="1:4" ht="18.75">
      <c r="A2" s="13" t="s">
        <v>52</v>
      </c>
      <c r="B2" s="13"/>
      <c r="C2" s="13"/>
      <c r="D2" s="1"/>
    </row>
    <row r="3" spans="1:3" s="6" customFormat="1" ht="26.25">
      <c r="A3" s="5"/>
      <c r="B3" s="5" t="s">
        <v>29</v>
      </c>
      <c r="C3" s="11"/>
    </row>
    <row r="4" spans="1:3" ht="15">
      <c r="A4" s="7" t="s">
        <v>35</v>
      </c>
      <c r="B4" s="3"/>
      <c r="C4" s="4"/>
    </row>
    <row r="5" spans="1:3" ht="26.25">
      <c r="A5" s="8" t="s">
        <v>33</v>
      </c>
      <c r="B5" s="3">
        <v>100</v>
      </c>
      <c r="C5" s="4">
        <v>3.4993</v>
      </c>
    </row>
    <row r="6" spans="1:3" ht="15">
      <c r="A6" s="8" t="s">
        <v>0</v>
      </c>
      <c r="B6" s="3">
        <v>200</v>
      </c>
      <c r="C6" s="4"/>
    </row>
    <row r="7" spans="1:3" ht="26.25">
      <c r="A7" s="7" t="s">
        <v>1</v>
      </c>
      <c r="B7" s="3"/>
      <c r="C7" s="4"/>
    </row>
    <row r="8" spans="1:3" ht="15">
      <c r="A8" s="7" t="s">
        <v>2</v>
      </c>
      <c r="B8" s="3">
        <v>300</v>
      </c>
      <c r="C8" s="10">
        <f>(C31-C30-C18)/3</f>
        <v>82.163564</v>
      </c>
    </row>
    <row r="9" spans="1:3" ht="26.25">
      <c r="A9" s="8" t="s">
        <v>3</v>
      </c>
      <c r="B9" s="3">
        <v>310</v>
      </c>
      <c r="C9" s="10">
        <f>(C8*60/100)*69.8/100</f>
        <v>34.4101006032</v>
      </c>
    </row>
    <row r="10" spans="1:3" ht="15">
      <c r="A10" s="8" t="s">
        <v>4</v>
      </c>
      <c r="B10" s="3">
        <v>320</v>
      </c>
      <c r="C10" s="10">
        <f>C9*30.2/100</f>
        <v>10.3918503821664</v>
      </c>
    </row>
    <row r="11" spans="1:3" ht="15">
      <c r="A11" s="8" t="s">
        <v>5</v>
      </c>
      <c r="B11" s="3">
        <v>330</v>
      </c>
      <c r="C11" s="10">
        <f>C8-C9-C10</f>
        <v>37.36161301463359</v>
      </c>
    </row>
    <row r="12" spans="1:3" ht="26.25">
      <c r="A12" s="8" t="s">
        <v>6</v>
      </c>
      <c r="B12" s="3">
        <v>340</v>
      </c>
      <c r="C12" s="4"/>
    </row>
    <row r="13" spans="1:3" ht="15">
      <c r="A13" s="7" t="s">
        <v>7</v>
      </c>
      <c r="B13" s="3">
        <v>400</v>
      </c>
      <c r="C13" s="10">
        <f>C31-C30-C18-C8</f>
        <v>164.32712799999996</v>
      </c>
    </row>
    <row r="14" spans="1:3" ht="26.25">
      <c r="A14" s="8" t="s">
        <v>30</v>
      </c>
      <c r="B14" s="3">
        <v>410</v>
      </c>
      <c r="C14" s="10">
        <f>(C13*60/100)*69.8/100</f>
        <v>68.82020120639999</v>
      </c>
    </row>
    <row r="15" spans="1:3" ht="15">
      <c r="A15" s="8" t="s">
        <v>4</v>
      </c>
      <c r="B15" s="3">
        <v>420</v>
      </c>
      <c r="C15" s="10">
        <f>C14*30.2/100</f>
        <v>20.783700764332792</v>
      </c>
    </row>
    <row r="16" spans="1:3" ht="15">
      <c r="A16" s="8" t="s">
        <v>5</v>
      </c>
      <c r="B16" s="3">
        <v>430</v>
      </c>
      <c r="C16" s="10">
        <f>C13-C14-C15</f>
        <v>74.72322602926718</v>
      </c>
    </row>
    <row r="17" spans="1:3" ht="26.25">
      <c r="A17" s="8" t="s">
        <v>31</v>
      </c>
      <c r="B17" s="3">
        <v>440</v>
      </c>
      <c r="C17" s="9"/>
    </row>
    <row r="18" spans="1:3" ht="26.25">
      <c r="A18" s="7" t="s">
        <v>40</v>
      </c>
      <c r="B18" s="3">
        <v>500</v>
      </c>
      <c r="C18" s="10">
        <v>0</v>
      </c>
    </row>
    <row r="19" spans="1:3" ht="26.25">
      <c r="A19" s="8" t="s">
        <v>8</v>
      </c>
      <c r="B19" s="3">
        <v>510</v>
      </c>
      <c r="C19" s="10">
        <f>C18-C21-C20</f>
        <v>0</v>
      </c>
    </row>
    <row r="20" spans="1:3" ht="15">
      <c r="A20" s="8" t="s">
        <v>9</v>
      </c>
      <c r="B20" s="3">
        <v>520</v>
      </c>
      <c r="C20" s="10">
        <f>(C18-C21)*34/100</f>
        <v>0</v>
      </c>
    </row>
    <row r="21" spans="1:3" ht="15">
      <c r="A21" s="8" t="s">
        <v>5</v>
      </c>
      <c r="B21" s="3">
        <v>530</v>
      </c>
      <c r="C21" s="10">
        <f>C18/100*10</f>
        <v>0</v>
      </c>
    </row>
    <row r="22" spans="1:3" ht="15">
      <c r="A22" s="8" t="s">
        <v>10</v>
      </c>
      <c r="B22" s="3">
        <v>540</v>
      </c>
      <c r="C22" s="10"/>
    </row>
    <row r="23" spans="1:3" ht="15">
      <c r="A23" s="8" t="s">
        <v>11</v>
      </c>
      <c r="B23" s="3">
        <v>550</v>
      </c>
      <c r="C23" s="10"/>
    </row>
    <row r="24" spans="1:3" ht="26.25">
      <c r="A24" s="8" t="s">
        <v>32</v>
      </c>
      <c r="B24" s="3">
        <v>560</v>
      </c>
      <c r="C24" s="10"/>
    </row>
    <row r="25" spans="1:3" ht="15">
      <c r="A25" s="7" t="s">
        <v>17</v>
      </c>
      <c r="B25" s="3">
        <v>600</v>
      </c>
      <c r="C25" s="10"/>
    </row>
    <row r="26" spans="1:3" ht="15">
      <c r="A26" s="7" t="s">
        <v>18</v>
      </c>
      <c r="B26" s="3">
        <v>700</v>
      </c>
      <c r="C26" s="9"/>
    </row>
    <row r="27" spans="1:3" ht="15">
      <c r="A27" s="8" t="s">
        <v>12</v>
      </c>
      <c r="B27" s="3">
        <v>710</v>
      </c>
      <c r="C27" s="9"/>
    </row>
    <row r="28" spans="1:3" ht="15">
      <c r="A28" s="8" t="s">
        <v>13</v>
      </c>
      <c r="B28" s="3">
        <v>720</v>
      </c>
      <c r="C28" s="9"/>
    </row>
    <row r="29" spans="1:3" ht="15">
      <c r="A29" s="8" t="s">
        <v>14</v>
      </c>
      <c r="B29" s="3">
        <v>730</v>
      </c>
      <c r="C29" s="9"/>
    </row>
    <row r="30" spans="1:3" ht="15">
      <c r="A30" s="7" t="s">
        <v>20</v>
      </c>
      <c r="B30" s="3">
        <v>800</v>
      </c>
      <c r="C30" s="10">
        <f>C5*0.9*12</f>
        <v>37.79244</v>
      </c>
    </row>
    <row r="31" spans="1:3" ht="15">
      <c r="A31" s="7" t="s">
        <v>19</v>
      </c>
      <c r="B31" s="3">
        <v>1000</v>
      </c>
      <c r="C31" s="10">
        <f>C34*C5*12</f>
        <v>284.28313199999997</v>
      </c>
    </row>
    <row r="32" spans="1:3" ht="15">
      <c r="A32" s="7" t="s">
        <v>21</v>
      </c>
      <c r="B32" s="3">
        <v>1100</v>
      </c>
      <c r="C32" s="4"/>
    </row>
    <row r="33" spans="1:3" ht="15">
      <c r="A33" s="7" t="s">
        <v>22</v>
      </c>
      <c r="B33" s="3">
        <v>1200</v>
      </c>
      <c r="C33" s="4"/>
    </row>
    <row r="34" spans="1:3" ht="15">
      <c r="A34" s="8" t="s">
        <v>23</v>
      </c>
      <c r="B34" s="3">
        <v>1300</v>
      </c>
      <c r="C34" s="10">
        <v>6.77</v>
      </c>
    </row>
    <row r="35" spans="1:3" ht="26.25">
      <c r="A35" s="8" t="s">
        <v>36</v>
      </c>
      <c r="B35" s="3">
        <v>1400</v>
      </c>
      <c r="C35" s="4"/>
    </row>
    <row r="36" spans="1:3" ht="15">
      <c r="A36" s="8" t="s">
        <v>24</v>
      </c>
      <c r="B36" s="3"/>
      <c r="C36" s="4"/>
    </row>
    <row r="37" spans="1:3" ht="15">
      <c r="A37" s="7" t="s">
        <v>25</v>
      </c>
      <c r="B37" s="3">
        <v>1500</v>
      </c>
      <c r="C37" s="4"/>
    </row>
    <row r="38" spans="1:3" ht="15">
      <c r="A38" s="8" t="s">
        <v>15</v>
      </c>
      <c r="B38" s="3">
        <v>1510</v>
      </c>
      <c r="C38" s="10">
        <f>C31</f>
        <v>284.28313199999997</v>
      </c>
    </row>
    <row r="39" spans="1:3" ht="15">
      <c r="A39" s="8" t="s">
        <v>26</v>
      </c>
      <c r="B39" s="3">
        <v>2000</v>
      </c>
      <c r="C39" s="10">
        <f>C34</f>
        <v>6.77</v>
      </c>
    </row>
    <row r="40" spans="1:3" ht="15">
      <c r="A40" s="7" t="s">
        <v>16</v>
      </c>
      <c r="B40" s="2">
        <v>2100</v>
      </c>
      <c r="C40" s="10">
        <f>C31/C5/12</f>
        <v>6.77</v>
      </c>
    </row>
    <row r="41" ht="15">
      <c r="A41" s="6" t="s">
        <v>27</v>
      </c>
    </row>
    <row r="42" ht="15">
      <c r="A42" s="6" t="s">
        <v>28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PageLayoutView="0" workbookViewId="0" topLeftCell="A1">
      <selection activeCell="C8" sqref="C8:C16"/>
    </sheetView>
  </sheetViews>
  <sheetFormatPr defaultColWidth="9.140625" defaultRowHeight="15"/>
  <cols>
    <col min="1" max="1" width="60.57421875" style="6" customWidth="1"/>
    <col min="2" max="2" width="9.140625" style="0" customWidth="1"/>
    <col min="3" max="3" width="7.00390625" style="0" bestFit="1" customWidth="1"/>
  </cols>
  <sheetData>
    <row r="1" spans="1:4" ht="18.75">
      <c r="A1" s="12" t="s">
        <v>37</v>
      </c>
      <c r="B1" s="12"/>
      <c r="C1" s="12"/>
      <c r="D1" s="1"/>
    </row>
    <row r="2" spans="1:4" ht="18.75">
      <c r="A2" s="13" t="s">
        <v>53</v>
      </c>
      <c r="B2" s="13"/>
      <c r="C2" s="13"/>
      <c r="D2" s="1"/>
    </row>
    <row r="3" spans="1:3" s="6" customFormat="1" ht="26.25">
      <c r="A3" s="5"/>
      <c r="B3" s="5" t="s">
        <v>29</v>
      </c>
      <c r="C3" s="11"/>
    </row>
    <row r="4" spans="1:3" ht="15">
      <c r="A4" s="7" t="s">
        <v>35</v>
      </c>
      <c r="B4" s="3"/>
      <c r="C4" s="4"/>
    </row>
    <row r="5" spans="1:3" ht="26.25">
      <c r="A5" s="8" t="s">
        <v>33</v>
      </c>
      <c r="B5" s="3">
        <v>100</v>
      </c>
      <c r="C5" s="4">
        <v>0.8478</v>
      </c>
    </row>
    <row r="6" spans="1:3" ht="15">
      <c r="A6" s="8" t="s">
        <v>0</v>
      </c>
      <c r="B6" s="3">
        <v>200</v>
      </c>
      <c r="C6" s="4"/>
    </row>
    <row r="7" spans="1:3" ht="26.25">
      <c r="A7" s="7" t="s">
        <v>1</v>
      </c>
      <c r="B7" s="3"/>
      <c r="C7" s="4"/>
    </row>
    <row r="8" spans="1:3" ht="15">
      <c r="A8" s="7" t="s">
        <v>2</v>
      </c>
      <c r="B8" s="3">
        <v>300</v>
      </c>
      <c r="C8" s="10">
        <f>(C31-C30-C18)/3</f>
        <v>19.906344</v>
      </c>
    </row>
    <row r="9" spans="1:3" ht="26.25">
      <c r="A9" s="8" t="s">
        <v>3</v>
      </c>
      <c r="B9" s="3">
        <v>310</v>
      </c>
      <c r="C9" s="10">
        <f>(C8*60/100)*69.8/100</f>
        <v>8.336776867200001</v>
      </c>
    </row>
    <row r="10" spans="1:3" ht="15">
      <c r="A10" s="8" t="s">
        <v>4</v>
      </c>
      <c r="B10" s="3">
        <v>320</v>
      </c>
      <c r="C10" s="10">
        <f>C9*30.2/100</f>
        <v>2.5177066138944</v>
      </c>
    </row>
    <row r="11" spans="1:3" ht="15">
      <c r="A11" s="8" t="s">
        <v>5</v>
      </c>
      <c r="B11" s="3">
        <v>330</v>
      </c>
      <c r="C11" s="10">
        <f>C8-C9-C10</f>
        <v>9.051860518905599</v>
      </c>
    </row>
    <row r="12" spans="1:3" ht="26.25">
      <c r="A12" s="8" t="s">
        <v>6</v>
      </c>
      <c r="B12" s="3">
        <v>340</v>
      </c>
      <c r="C12" s="4"/>
    </row>
    <row r="13" spans="1:3" ht="15">
      <c r="A13" s="7" t="s">
        <v>7</v>
      </c>
      <c r="B13" s="3">
        <v>400</v>
      </c>
      <c r="C13" s="10">
        <f>C31-C30-C18-C8</f>
        <v>39.812687999999994</v>
      </c>
    </row>
    <row r="14" spans="1:3" ht="26.25">
      <c r="A14" s="8" t="s">
        <v>30</v>
      </c>
      <c r="B14" s="3">
        <v>410</v>
      </c>
      <c r="C14" s="10">
        <f>(C13*60/100)*69.8/100</f>
        <v>16.673553734399995</v>
      </c>
    </row>
    <row r="15" spans="1:3" ht="15">
      <c r="A15" s="8" t="s">
        <v>4</v>
      </c>
      <c r="B15" s="3">
        <v>420</v>
      </c>
      <c r="C15" s="10">
        <f>C14*30.2/100</f>
        <v>5.035413227788798</v>
      </c>
    </row>
    <row r="16" spans="1:3" ht="15">
      <c r="A16" s="8" t="s">
        <v>5</v>
      </c>
      <c r="B16" s="3">
        <v>430</v>
      </c>
      <c r="C16" s="10">
        <f>C13-C14-C15</f>
        <v>18.1037210378112</v>
      </c>
    </row>
    <row r="17" spans="1:3" ht="26.25">
      <c r="A17" s="8" t="s">
        <v>31</v>
      </c>
      <c r="B17" s="3">
        <v>440</v>
      </c>
      <c r="C17" s="9"/>
    </row>
    <row r="18" spans="1:3" ht="26.25">
      <c r="A18" s="7" t="s">
        <v>40</v>
      </c>
      <c r="B18" s="3">
        <v>500</v>
      </c>
      <c r="C18" s="10">
        <v>0</v>
      </c>
    </row>
    <row r="19" spans="1:3" ht="26.25">
      <c r="A19" s="8" t="s">
        <v>8</v>
      </c>
      <c r="B19" s="3">
        <v>510</v>
      </c>
      <c r="C19" s="10">
        <f>C18-C21-C20</f>
        <v>0</v>
      </c>
    </row>
    <row r="20" spans="1:3" ht="15">
      <c r="A20" s="8" t="s">
        <v>9</v>
      </c>
      <c r="B20" s="3">
        <v>520</v>
      </c>
      <c r="C20" s="10">
        <f>(C18-C21)*34/100</f>
        <v>0</v>
      </c>
    </row>
    <row r="21" spans="1:3" ht="15">
      <c r="A21" s="8" t="s">
        <v>5</v>
      </c>
      <c r="B21" s="3">
        <v>530</v>
      </c>
      <c r="C21" s="10">
        <f>C18/100*10</f>
        <v>0</v>
      </c>
    </row>
    <row r="22" spans="1:3" ht="15">
      <c r="A22" s="8" t="s">
        <v>10</v>
      </c>
      <c r="B22" s="3">
        <v>540</v>
      </c>
      <c r="C22" s="10"/>
    </row>
    <row r="23" spans="1:3" ht="15">
      <c r="A23" s="8" t="s">
        <v>11</v>
      </c>
      <c r="B23" s="3">
        <v>550</v>
      </c>
      <c r="C23" s="10"/>
    </row>
    <row r="24" spans="1:3" ht="26.25">
      <c r="A24" s="8" t="s">
        <v>32</v>
      </c>
      <c r="B24" s="3">
        <v>560</v>
      </c>
      <c r="C24" s="10"/>
    </row>
    <row r="25" spans="1:3" ht="15">
      <c r="A25" s="7" t="s">
        <v>17</v>
      </c>
      <c r="B25" s="3">
        <v>600</v>
      </c>
      <c r="C25" s="10"/>
    </row>
    <row r="26" spans="1:3" ht="15">
      <c r="A26" s="7" t="s">
        <v>18</v>
      </c>
      <c r="B26" s="3">
        <v>700</v>
      </c>
      <c r="C26" s="9"/>
    </row>
    <row r="27" spans="1:3" ht="15">
      <c r="A27" s="8" t="s">
        <v>12</v>
      </c>
      <c r="B27" s="3">
        <v>710</v>
      </c>
      <c r="C27" s="9"/>
    </row>
    <row r="28" spans="1:3" ht="15">
      <c r="A28" s="8" t="s">
        <v>13</v>
      </c>
      <c r="B28" s="3">
        <v>720</v>
      </c>
      <c r="C28" s="9"/>
    </row>
    <row r="29" spans="1:3" ht="15">
      <c r="A29" s="8" t="s">
        <v>14</v>
      </c>
      <c r="B29" s="3">
        <v>730</v>
      </c>
      <c r="C29" s="9"/>
    </row>
    <row r="30" spans="1:3" ht="15">
      <c r="A30" s="7" t="s">
        <v>20</v>
      </c>
      <c r="B30" s="3">
        <v>800</v>
      </c>
      <c r="C30" s="10">
        <f>C5*0.9*12</f>
        <v>9.15624</v>
      </c>
    </row>
    <row r="31" spans="1:3" ht="15">
      <c r="A31" s="7" t="s">
        <v>19</v>
      </c>
      <c r="B31" s="3">
        <v>1000</v>
      </c>
      <c r="C31" s="10">
        <f>C34*C5*12</f>
        <v>68.875272</v>
      </c>
    </row>
    <row r="32" spans="1:3" ht="15">
      <c r="A32" s="7" t="s">
        <v>21</v>
      </c>
      <c r="B32" s="3">
        <v>1100</v>
      </c>
      <c r="C32" s="4"/>
    </row>
    <row r="33" spans="1:3" ht="15">
      <c r="A33" s="7" t="s">
        <v>22</v>
      </c>
      <c r="B33" s="3">
        <v>1200</v>
      </c>
      <c r="C33" s="4"/>
    </row>
    <row r="34" spans="1:3" ht="15">
      <c r="A34" s="8" t="s">
        <v>23</v>
      </c>
      <c r="B34" s="3">
        <v>1300</v>
      </c>
      <c r="C34" s="10">
        <v>6.77</v>
      </c>
    </row>
    <row r="35" spans="1:3" ht="26.25">
      <c r="A35" s="8" t="s">
        <v>36</v>
      </c>
      <c r="B35" s="3">
        <v>1400</v>
      </c>
      <c r="C35" s="4"/>
    </row>
    <row r="36" spans="1:3" ht="15">
      <c r="A36" s="8" t="s">
        <v>24</v>
      </c>
      <c r="B36" s="3"/>
      <c r="C36" s="4"/>
    </row>
    <row r="37" spans="1:3" ht="15">
      <c r="A37" s="7" t="s">
        <v>25</v>
      </c>
      <c r="B37" s="3">
        <v>1500</v>
      </c>
      <c r="C37" s="4"/>
    </row>
    <row r="38" spans="1:3" ht="15">
      <c r="A38" s="8" t="s">
        <v>15</v>
      </c>
      <c r="B38" s="3">
        <v>1510</v>
      </c>
      <c r="C38" s="10">
        <f>C31</f>
        <v>68.875272</v>
      </c>
    </row>
    <row r="39" spans="1:3" ht="15">
      <c r="A39" s="8" t="s">
        <v>26</v>
      </c>
      <c r="B39" s="3">
        <v>2000</v>
      </c>
      <c r="C39" s="10">
        <f>C34</f>
        <v>6.77</v>
      </c>
    </row>
    <row r="40" spans="1:3" ht="15">
      <c r="A40" s="7" t="s">
        <v>16</v>
      </c>
      <c r="B40" s="2">
        <v>2100</v>
      </c>
      <c r="C40" s="10">
        <f>C31/C5/12</f>
        <v>6.77</v>
      </c>
    </row>
    <row r="41" ht="15">
      <c r="A41" s="6" t="s">
        <v>27</v>
      </c>
    </row>
    <row r="42" ht="15">
      <c r="A42" s="6" t="s">
        <v>28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PageLayoutView="0" workbookViewId="0" topLeftCell="A1">
      <selection activeCell="C8" sqref="C8:C16"/>
    </sheetView>
  </sheetViews>
  <sheetFormatPr defaultColWidth="9.140625" defaultRowHeight="15"/>
  <cols>
    <col min="1" max="1" width="60.57421875" style="6" customWidth="1"/>
    <col min="2" max="2" width="9.140625" style="0" customWidth="1"/>
    <col min="3" max="3" width="8.00390625" style="0" bestFit="1" customWidth="1"/>
  </cols>
  <sheetData>
    <row r="1" spans="1:4" ht="18.75">
      <c r="A1" s="12" t="s">
        <v>37</v>
      </c>
      <c r="B1" s="12"/>
      <c r="C1" s="12"/>
      <c r="D1" s="1"/>
    </row>
    <row r="2" spans="1:4" ht="18.75">
      <c r="A2" s="13" t="s">
        <v>54</v>
      </c>
      <c r="B2" s="13"/>
      <c r="C2" s="13"/>
      <c r="D2" s="1"/>
    </row>
    <row r="3" spans="1:3" s="6" customFormat="1" ht="26.25">
      <c r="A3" s="5"/>
      <c r="B3" s="5" t="s">
        <v>29</v>
      </c>
      <c r="C3" s="11"/>
    </row>
    <row r="4" spans="1:3" ht="15">
      <c r="A4" s="7" t="s">
        <v>35</v>
      </c>
      <c r="B4" s="3"/>
      <c r="C4" s="4"/>
    </row>
    <row r="5" spans="1:3" ht="26.25">
      <c r="A5" s="8" t="s">
        <v>33</v>
      </c>
      <c r="B5" s="3">
        <v>100</v>
      </c>
      <c r="C5" s="4">
        <v>4.4061</v>
      </c>
    </row>
    <row r="6" spans="1:3" ht="15">
      <c r="A6" s="8" t="s">
        <v>0</v>
      </c>
      <c r="B6" s="3">
        <v>200</v>
      </c>
      <c r="C6" s="4"/>
    </row>
    <row r="7" spans="1:3" ht="26.25">
      <c r="A7" s="7" t="s">
        <v>1</v>
      </c>
      <c r="B7" s="3"/>
      <c r="C7" s="4"/>
    </row>
    <row r="8" spans="1:3" ht="15">
      <c r="A8" s="7" t="s">
        <v>2</v>
      </c>
      <c r="B8" s="3">
        <v>300</v>
      </c>
      <c r="C8" s="10">
        <f>(C31-C30-C18)/3</f>
        <v>87.45522799999999</v>
      </c>
    </row>
    <row r="9" spans="1:3" ht="26.25">
      <c r="A9" s="8" t="s">
        <v>3</v>
      </c>
      <c r="B9" s="3">
        <v>310</v>
      </c>
      <c r="C9" s="10">
        <f>(C8*60/100)*69.8/100</f>
        <v>36.62624948639999</v>
      </c>
    </row>
    <row r="10" spans="1:3" ht="15">
      <c r="A10" s="8" t="s">
        <v>4</v>
      </c>
      <c r="B10" s="3">
        <v>320</v>
      </c>
      <c r="C10" s="10">
        <f>C9*30.2/100</f>
        <v>11.061127344892798</v>
      </c>
    </row>
    <row r="11" spans="1:3" ht="15">
      <c r="A11" s="8" t="s">
        <v>5</v>
      </c>
      <c r="B11" s="3">
        <v>330</v>
      </c>
      <c r="C11" s="10">
        <f>C8-C9-C10</f>
        <v>39.7678511687072</v>
      </c>
    </row>
    <row r="12" spans="1:3" ht="26.25">
      <c r="A12" s="8" t="s">
        <v>6</v>
      </c>
      <c r="B12" s="3">
        <v>340</v>
      </c>
      <c r="C12" s="4"/>
    </row>
    <row r="13" spans="1:3" ht="15">
      <c r="A13" s="7" t="s">
        <v>7</v>
      </c>
      <c r="B13" s="3">
        <v>400</v>
      </c>
      <c r="C13" s="10">
        <f>C31-C30-C18-C8</f>
        <v>174.910456</v>
      </c>
    </row>
    <row r="14" spans="1:3" ht="26.25">
      <c r="A14" s="8" t="s">
        <v>30</v>
      </c>
      <c r="B14" s="3">
        <v>410</v>
      </c>
      <c r="C14" s="10">
        <f>(C13*60/100)*69.8/100</f>
        <v>73.2524989728</v>
      </c>
    </row>
    <row r="15" spans="1:3" ht="15">
      <c r="A15" s="8" t="s">
        <v>4</v>
      </c>
      <c r="B15" s="3">
        <v>420</v>
      </c>
      <c r="C15" s="10">
        <f>C14*30.2/100</f>
        <v>22.1222546897856</v>
      </c>
    </row>
    <row r="16" spans="1:3" ht="15">
      <c r="A16" s="8" t="s">
        <v>5</v>
      </c>
      <c r="B16" s="3">
        <v>430</v>
      </c>
      <c r="C16" s="10">
        <f>C13-C14-C15</f>
        <v>79.53570233741442</v>
      </c>
    </row>
    <row r="17" spans="1:3" ht="26.25">
      <c r="A17" s="8" t="s">
        <v>31</v>
      </c>
      <c r="B17" s="3">
        <v>440</v>
      </c>
      <c r="C17" s="9"/>
    </row>
    <row r="18" spans="1:3" ht="26.25">
      <c r="A18" s="7" t="s">
        <v>61</v>
      </c>
      <c r="B18" s="3">
        <v>500</v>
      </c>
      <c r="C18" s="10">
        <f>C23</f>
        <v>48</v>
      </c>
    </row>
    <row r="19" spans="1:3" ht="26.25">
      <c r="A19" s="8" t="s">
        <v>8</v>
      </c>
      <c r="B19" s="3">
        <v>510</v>
      </c>
      <c r="C19" s="10">
        <f>(C18-C23)-C21-C20</f>
        <v>0</v>
      </c>
    </row>
    <row r="20" spans="1:3" ht="15">
      <c r="A20" s="8" t="s">
        <v>9</v>
      </c>
      <c r="B20" s="3">
        <v>520</v>
      </c>
      <c r="C20" s="10">
        <f>(C18-4*12)*34/100</f>
        <v>0</v>
      </c>
    </row>
    <row r="21" spans="1:3" ht="15">
      <c r="A21" s="8" t="s">
        <v>5</v>
      </c>
      <c r="B21" s="3">
        <v>530</v>
      </c>
      <c r="C21" s="10">
        <f>(C18-4*12)/100*10</f>
        <v>0</v>
      </c>
    </row>
    <row r="22" spans="1:3" ht="15">
      <c r="A22" s="8" t="s">
        <v>10</v>
      </c>
      <c r="B22" s="3">
        <v>540</v>
      </c>
      <c r="C22" s="10"/>
    </row>
    <row r="23" spans="1:3" ht="15">
      <c r="A23" s="8" t="s">
        <v>11</v>
      </c>
      <c r="B23" s="3">
        <v>550</v>
      </c>
      <c r="C23" s="10">
        <f>4*12</f>
        <v>48</v>
      </c>
    </row>
    <row r="24" spans="1:3" ht="26.25">
      <c r="A24" s="8" t="s">
        <v>32</v>
      </c>
      <c r="B24" s="3">
        <v>560</v>
      </c>
      <c r="C24" s="10"/>
    </row>
    <row r="25" spans="1:3" ht="15">
      <c r="A25" s="7" t="s">
        <v>17</v>
      </c>
      <c r="B25" s="3">
        <v>600</v>
      </c>
      <c r="C25" s="10"/>
    </row>
    <row r="26" spans="1:3" ht="15">
      <c r="A26" s="7" t="s">
        <v>18</v>
      </c>
      <c r="B26" s="3">
        <v>700</v>
      </c>
      <c r="C26" s="9"/>
    </row>
    <row r="27" spans="1:3" ht="15">
      <c r="A27" s="8" t="s">
        <v>12</v>
      </c>
      <c r="B27" s="3">
        <v>710</v>
      </c>
      <c r="C27" s="9"/>
    </row>
    <row r="28" spans="1:3" ht="15">
      <c r="A28" s="8" t="s">
        <v>13</v>
      </c>
      <c r="B28" s="3">
        <v>720</v>
      </c>
      <c r="C28" s="9"/>
    </row>
    <row r="29" spans="1:3" ht="15">
      <c r="A29" s="8" t="s">
        <v>14</v>
      </c>
      <c r="B29" s="3">
        <v>730</v>
      </c>
      <c r="C29" s="9"/>
    </row>
    <row r="30" spans="1:3" ht="15">
      <c r="A30" s="7" t="s">
        <v>20</v>
      </c>
      <c r="B30" s="3">
        <v>800</v>
      </c>
      <c r="C30" s="10">
        <f>C5*0.9*12</f>
        <v>47.58588</v>
      </c>
    </row>
    <row r="31" spans="1:3" ht="15">
      <c r="A31" s="7" t="s">
        <v>19</v>
      </c>
      <c r="B31" s="3">
        <v>1000</v>
      </c>
      <c r="C31" s="10">
        <f>C5*C34*12</f>
        <v>357.951564</v>
      </c>
    </row>
    <row r="32" spans="1:3" ht="15">
      <c r="A32" s="7" t="s">
        <v>21</v>
      </c>
      <c r="B32" s="3">
        <v>1100</v>
      </c>
      <c r="C32" s="4"/>
    </row>
    <row r="33" spans="1:3" ht="15">
      <c r="A33" s="7" t="s">
        <v>22</v>
      </c>
      <c r="B33" s="3">
        <v>1200</v>
      </c>
      <c r="C33" s="4"/>
    </row>
    <row r="34" spans="1:3" ht="15">
      <c r="A34" s="8" t="s">
        <v>23</v>
      </c>
      <c r="B34" s="3">
        <v>1300</v>
      </c>
      <c r="C34" s="10">
        <v>6.77</v>
      </c>
    </row>
    <row r="35" spans="1:3" ht="26.25">
      <c r="A35" s="8" t="s">
        <v>36</v>
      </c>
      <c r="B35" s="3">
        <v>1400</v>
      </c>
      <c r="C35" s="4"/>
    </row>
    <row r="36" spans="1:3" ht="15">
      <c r="A36" s="8" t="s">
        <v>24</v>
      </c>
      <c r="B36" s="3"/>
      <c r="C36" s="4"/>
    </row>
    <row r="37" spans="1:3" ht="15">
      <c r="A37" s="7" t="s">
        <v>25</v>
      </c>
      <c r="B37" s="3">
        <v>1500</v>
      </c>
      <c r="C37" s="4"/>
    </row>
    <row r="38" spans="1:3" ht="15">
      <c r="A38" s="8" t="s">
        <v>15</v>
      </c>
      <c r="B38" s="3">
        <v>1510</v>
      </c>
      <c r="C38" s="10">
        <f>C31</f>
        <v>357.951564</v>
      </c>
    </row>
    <row r="39" spans="1:3" ht="15">
      <c r="A39" s="8" t="s">
        <v>26</v>
      </c>
      <c r="B39" s="3">
        <v>2000</v>
      </c>
      <c r="C39" s="10">
        <f>C34</f>
        <v>6.77</v>
      </c>
    </row>
    <row r="40" spans="1:3" ht="15">
      <c r="A40" s="7" t="s">
        <v>16</v>
      </c>
      <c r="B40" s="2">
        <v>2100</v>
      </c>
      <c r="C40" s="10">
        <f>C31/C5/12</f>
        <v>6.77</v>
      </c>
    </row>
    <row r="41" ht="15">
      <c r="A41" s="6" t="s">
        <v>27</v>
      </c>
    </row>
    <row r="42" ht="15">
      <c r="A42" s="6" t="s">
        <v>28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PageLayoutView="0" workbookViewId="0" topLeftCell="A1">
      <selection activeCell="C8" sqref="C8:C16"/>
    </sheetView>
  </sheetViews>
  <sheetFormatPr defaultColWidth="9.140625" defaultRowHeight="15"/>
  <cols>
    <col min="1" max="1" width="60.57421875" style="6" customWidth="1"/>
    <col min="2" max="2" width="9.140625" style="0" customWidth="1"/>
    <col min="3" max="3" width="7.00390625" style="0" bestFit="1" customWidth="1"/>
  </cols>
  <sheetData>
    <row r="1" spans="1:4" ht="18.75">
      <c r="A1" s="12" t="s">
        <v>37</v>
      </c>
      <c r="B1" s="12"/>
      <c r="C1" s="12"/>
      <c r="D1" s="1"/>
    </row>
    <row r="2" spans="1:4" ht="18.75">
      <c r="A2" s="13" t="s">
        <v>55</v>
      </c>
      <c r="B2" s="13"/>
      <c r="C2" s="13"/>
      <c r="D2" s="1"/>
    </row>
    <row r="3" spans="1:3" s="6" customFormat="1" ht="26.25">
      <c r="A3" s="5"/>
      <c r="B3" s="5" t="s">
        <v>29</v>
      </c>
      <c r="C3" s="11"/>
    </row>
    <row r="4" spans="1:3" ht="15">
      <c r="A4" s="7" t="s">
        <v>35</v>
      </c>
      <c r="B4" s="3"/>
      <c r="C4" s="4"/>
    </row>
    <row r="5" spans="1:3" ht="26.25">
      <c r="A5" s="8" t="s">
        <v>33</v>
      </c>
      <c r="B5" s="3">
        <v>100</v>
      </c>
      <c r="C5" s="4">
        <v>0.2172</v>
      </c>
    </row>
    <row r="6" spans="1:3" ht="15">
      <c r="A6" s="8" t="s">
        <v>0</v>
      </c>
      <c r="B6" s="3">
        <v>200</v>
      </c>
      <c r="C6" s="4"/>
    </row>
    <row r="7" spans="1:3" ht="26.25">
      <c r="A7" s="7" t="s">
        <v>1</v>
      </c>
      <c r="B7" s="3"/>
      <c r="C7" s="4"/>
    </row>
    <row r="8" spans="1:3" ht="15">
      <c r="A8" s="7" t="s">
        <v>2</v>
      </c>
      <c r="B8" s="3">
        <v>300</v>
      </c>
      <c r="C8" s="10">
        <f>(C31-C30-C18)/3</f>
        <v>2.2588799999999996</v>
      </c>
    </row>
    <row r="9" spans="1:3" ht="26.25">
      <c r="A9" s="8" t="s">
        <v>3</v>
      </c>
      <c r="B9" s="3">
        <v>310</v>
      </c>
      <c r="C9" s="10">
        <f>(C8*60/100)*69.8/100</f>
        <v>0.946018944</v>
      </c>
    </row>
    <row r="10" spans="1:3" ht="15">
      <c r="A10" s="8" t="s">
        <v>4</v>
      </c>
      <c r="B10" s="3">
        <v>320</v>
      </c>
      <c r="C10" s="10">
        <f>C9*30.2/100</f>
        <v>0.285697721088</v>
      </c>
    </row>
    <row r="11" spans="1:3" ht="15">
      <c r="A11" s="8" t="s">
        <v>5</v>
      </c>
      <c r="B11" s="3">
        <v>330</v>
      </c>
      <c r="C11" s="10">
        <f>C8-C9-C10</f>
        <v>1.0271633349119995</v>
      </c>
    </row>
    <row r="12" spans="1:3" ht="26.25">
      <c r="A12" s="8" t="s">
        <v>6</v>
      </c>
      <c r="B12" s="3">
        <v>340</v>
      </c>
      <c r="C12" s="4"/>
    </row>
    <row r="13" spans="1:3" ht="15">
      <c r="A13" s="7" t="s">
        <v>7</v>
      </c>
      <c r="B13" s="3">
        <v>400</v>
      </c>
      <c r="C13" s="10">
        <f>C31-C30-C18-C8</f>
        <v>4.517759999999999</v>
      </c>
    </row>
    <row r="14" spans="1:3" ht="26.25">
      <c r="A14" s="8" t="s">
        <v>30</v>
      </c>
      <c r="B14" s="3">
        <v>410</v>
      </c>
      <c r="C14" s="10">
        <f>(C13*60/100)*69.8/100</f>
        <v>1.892037888</v>
      </c>
    </row>
    <row r="15" spans="1:3" ht="15">
      <c r="A15" s="8" t="s">
        <v>4</v>
      </c>
      <c r="B15" s="3">
        <v>420</v>
      </c>
      <c r="C15" s="10">
        <f>C14*30.2/100</f>
        <v>0.571395442176</v>
      </c>
    </row>
    <row r="16" spans="1:3" ht="15">
      <c r="A16" s="8" t="s">
        <v>5</v>
      </c>
      <c r="B16" s="3">
        <v>430</v>
      </c>
      <c r="C16" s="10">
        <f>C13-C14-C15</f>
        <v>2.054326669823999</v>
      </c>
    </row>
    <row r="17" spans="1:3" ht="26.25">
      <c r="A17" s="8" t="s">
        <v>31</v>
      </c>
      <c r="B17" s="3">
        <v>440</v>
      </c>
      <c r="C17" s="9"/>
    </row>
    <row r="18" spans="1:3" ht="26.25">
      <c r="A18" s="7" t="s">
        <v>40</v>
      </c>
      <c r="B18" s="3">
        <v>500</v>
      </c>
      <c r="C18" s="10">
        <v>0</v>
      </c>
    </row>
    <row r="19" spans="1:3" ht="26.25">
      <c r="A19" s="8" t="s">
        <v>8</v>
      </c>
      <c r="B19" s="3">
        <v>510</v>
      </c>
      <c r="C19" s="10">
        <f>C18-C21-C20</f>
        <v>0</v>
      </c>
    </row>
    <row r="20" spans="1:3" ht="15">
      <c r="A20" s="8" t="s">
        <v>9</v>
      </c>
      <c r="B20" s="3">
        <v>520</v>
      </c>
      <c r="C20" s="10">
        <f>(C18-C21)*34/100</f>
        <v>0</v>
      </c>
    </row>
    <row r="21" spans="1:3" ht="15">
      <c r="A21" s="8" t="s">
        <v>5</v>
      </c>
      <c r="B21" s="3">
        <v>530</v>
      </c>
      <c r="C21" s="10">
        <f>C18/100*10</f>
        <v>0</v>
      </c>
    </row>
    <row r="22" spans="1:3" ht="15">
      <c r="A22" s="8" t="s">
        <v>10</v>
      </c>
      <c r="B22" s="3">
        <v>540</v>
      </c>
      <c r="C22" s="10"/>
    </row>
    <row r="23" spans="1:3" ht="15">
      <c r="A23" s="8" t="s">
        <v>11</v>
      </c>
      <c r="B23" s="3">
        <v>550</v>
      </c>
      <c r="C23" s="10"/>
    </row>
    <row r="24" spans="1:3" ht="26.25">
      <c r="A24" s="8" t="s">
        <v>32</v>
      </c>
      <c r="B24" s="3">
        <v>560</v>
      </c>
      <c r="C24" s="10"/>
    </row>
    <row r="25" spans="1:3" ht="15">
      <c r="A25" s="7" t="s">
        <v>17</v>
      </c>
      <c r="B25" s="3">
        <v>600</v>
      </c>
      <c r="C25" s="10"/>
    </row>
    <row r="26" spans="1:3" ht="15">
      <c r="A26" s="7" t="s">
        <v>18</v>
      </c>
      <c r="B26" s="3">
        <v>700</v>
      </c>
      <c r="C26" s="9"/>
    </row>
    <row r="27" spans="1:3" ht="15">
      <c r="A27" s="8" t="s">
        <v>12</v>
      </c>
      <c r="B27" s="3">
        <v>710</v>
      </c>
      <c r="C27" s="9"/>
    </row>
    <row r="28" spans="1:3" ht="15">
      <c r="A28" s="8" t="s">
        <v>13</v>
      </c>
      <c r="B28" s="3">
        <v>720</v>
      </c>
      <c r="C28" s="9"/>
    </row>
    <row r="29" spans="1:3" ht="15">
      <c r="A29" s="8" t="s">
        <v>14</v>
      </c>
      <c r="B29" s="3">
        <v>730</v>
      </c>
      <c r="C29" s="9"/>
    </row>
    <row r="30" spans="1:3" ht="15">
      <c r="A30" s="7" t="s">
        <v>20</v>
      </c>
      <c r="B30" s="3">
        <v>800</v>
      </c>
      <c r="C30" s="10">
        <f>C5*0.9*12</f>
        <v>2.3457600000000003</v>
      </c>
    </row>
    <row r="31" spans="1:3" ht="15">
      <c r="A31" s="7" t="s">
        <v>19</v>
      </c>
      <c r="B31" s="3">
        <v>1000</v>
      </c>
      <c r="C31" s="10">
        <f>C34*C5*12</f>
        <v>9.122399999999999</v>
      </c>
    </row>
    <row r="32" spans="1:3" ht="15">
      <c r="A32" s="7" t="s">
        <v>21</v>
      </c>
      <c r="B32" s="3">
        <v>1100</v>
      </c>
      <c r="C32" s="4"/>
    </row>
    <row r="33" spans="1:3" ht="15">
      <c r="A33" s="7" t="s">
        <v>22</v>
      </c>
      <c r="B33" s="3">
        <v>1200</v>
      </c>
      <c r="C33" s="4"/>
    </row>
    <row r="34" spans="1:3" ht="15">
      <c r="A34" s="8" t="s">
        <v>23</v>
      </c>
      <c r="B34" s="3">
        <v>1300</v>
      </c>
      <c r="C34" s="10">
        <v>3.5</v>
      </c>
    </row>
    <row r="35" spans="1:3" ht="26.25">
      <c r="A35" s="8" t="s">
        <v>36</v>
      </c>
      <c r="B35" s="3">
        <v>1400</v>
      </c>
      <c r="C35" s="4"/>
    </row>
    <row r="36" spans="1:3" ht="15">
      <c r="A36" s="8" t="s">
        <v>24</v>
      </c>
      <c r="B36" s="3"/>
      <c r="C36" s="4"/>
    </row>
    <row r="37" spans="1:3" ht="15">
      <c r="A37" s="7" t="s">
        <v>25</v>
      </c>
      <c r="B37" s="3">
        <v>1500</v>
      </c>
      <c r="C37" s="4"/>
    </row>
    <row r="38" spans="1:3" ht="15">
      <c r="A38" s="8" t="s">
        <v>15</v>
      </c>
      <c r="B38" s="3">
        <v>1510</v>
      </c>
      <c r="C38" s="10">
        <f>C31</f>
        <v>9.122399999999999</v>
      </c>
    </row>
    <row r="39" spans="1:3" ht="15">
      <c r="A39" s="8" t="s">
        <v>26</v>
      </c>
      <c r="B39" s="3">
        <v>2000</v>
      </c>
      <c r="C39" s="10">
        <f>C34</f>
        <v>3.5</v>
      </c>
    </row>
    <row r="40" spans="1:3" ht="15">
      <c r="A40" s="7" t="s">
        <v>16</v>
      </c>
      <c r="B40" s="2">
        <v>2100</v>
      </c>
      <c r="C40" s="10">
        <f>C31/C5/12</f>
        <v>3.4999999999999996</v>
      </c>
    </row>
    <row r="41" ht="15">
      <c r="A41" s="6" t="s">
        <v>27</v>
      </c>
    </row>
    <row r="42" ht="15">
      <c r="A42" s="6" t="s">
        <v>28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PageLayoutView="0" workbookViewId="0" topLeftCell="A1">
      <selection activeCell="C8" sqref="C8:C16"/>
    </sheetView>
  </sheetViews>
  <sheetFormatPr defaultColWidth="9.140625" defaultRowHeight="15"/>
  <cols>
    <col min="1" max="1" width="60.57421875" style="6" customWidth="1"/>
    <col min="2" max="2" width="9.140625" style="0" customWidth="1"/>
    <col min="3" max="3" width="8.00390625" style="0" bestFit="1" customWidth="1"/>
  </cols>
  <sheetData>
    <row r="1" spans="1:4" ht="18.75">
      <c r="A1" s="12" t="s">
        <v>37</v>
      </c>
      <c r="B1" s="12"/>
      <c r="C1" s="12"/>
      <c r="D1" s="1"/>
    </row>
    <row r="2" spans="1:4" ht="18.75">
      <c r="A2" s="13" t="s">
        <v>56</v>
      </c>
      <c r="B2" s="13"/>
      <c r="C2" s="13"/>
      <c r="D2" s="1"/>
    </row>
    <row r="3" spans="1:3" s="6" customFormat="1" ht="26.25">
      <c r="A3" s="5"/>
      <c r="B3" s="5" t="s">
        <v>29</v>
      </c>
      <c r="C3" s="11"/>
    </row>
    <row r="4" spans="1:3" ht="15">
      <c r="A4" s="7" t="s">
        <v>35</v>
      </c>
      <c r="B4" s="3"/>
      <c r="C4" s="4"/>
    </row>
    <row r="5" spans="1:3" ht="26.25">
      <c r="A5" s="8" t="s">
        <v>33</v>
      </c>
      <c r="B5" s="3">
        <v>100</v>
      </c>
      <c r="C5" s="4">
        <v>2.8847</v>
      </c>
    </row>
    <row r="6" spans="1:3" ht="15">
      <c r="A6" s="8" t="s">
        <v>0</v>
      </c>
      <c r="B6" s="3">
        <v>200</v>
      </c>
      <c r="C6" s="4"/>
    </row>
    <row r="7" spans="1:3" ht="26.25">
      <c r="A7" s="7" t="s">
        <v>1</v>
      </c>
      <c r="B7" s="3"/>
      <c r="C7" s="4"/>
    </row>
    <row r="8" spans="1:3" ht="15">
      <c r="A8" s="7" t="s">
        <v>2</v>
      </c>
      <c r="B8" s="3">
        <v>300</v>
      </c>
      <c r="C8" s="10">
        <f>(C31-C30-C18)/3</f>
        <v>93.46427999999999</v>
      </c>
    </row>
    <row r="9" spans="1:3" ht="26.25">
      <c r="A9" s="8" t="s">
        <v>3</v>
      </c>
      <c r="B9" s="3">
        <v>310</v>
      </c>
      <c r="C9" s="10">
        <f>(C8*60/100)*69.8/100</f>
        <v>39.142840463999995</v>
      </c>
    </row>
    <row r="10" spans="1:3" ht="15">
      <c r="A10" s="8" t="s">
        <v>4</v>
      </c>
      <c r="B10" s="3">
        <v>320</v>
      </c>
      <c r="C10" s="10">
        <f>C9*30.2/100</f>
        <v>11.821137820128</v>
      </c>
    </row>
    <row r="11" spans="1:3" ht="15">
      <c r="A11" s="8" t="s">
        <v>5</v>
      </c>
      <c r="B11" s="3">
        <v>330</v>
      </c>
      <c r="C11" s="10">
        <f>C8-C9-C10</f>
        <v>42.50030171587199</v>
      </c>
    </row>
    <row r="12" spans="1:3" ht="26.25">
      <c r="A12" s="8" t="s">
        <v>6</v>
      </c>
      <c r="B12" s="3">
        <v>340</v>
      </c>
      <c r="C12" s="4"/>
    </row>
    <row r="13" spans="1:3" ht="15">
      <c r="A13" s="7" t="s">
        <v>7</v>
      </c>
      <c r="B13" s="3">
        <v>400</v>
      </c>
      <c r="C13" s="10">
        <f>C31-C30-C18-C8</f>
        <v>186.92856</v>
      </c>
    </row>
    <row r="14" spans="1:3" ht="26.25">
      <c r="A14" s="8" t="s">
        <v>30</v>
      </c>
      <c r="B14" s="3">
        <v>410</v>
      </c>
      <c r="C14" s="10">
        <f>(C13*60/100)*69.8/100</f>
        <v>78.285680928</v>
      </c>
    </row>
    <row r="15" spans="1:3" ht="15">
      <c r="A15" s="8" t="s">
        <v>4</v>
      </c>
      <c r="B15" s="3">
        <v>420</v>
      </c>
      <c r="C15" s="10">
        <f>C14*30.2/100</f>
        <v>23.642275640256003</v>
      </c>
    </row>
    <row r="16" spans="1:3" ht="15">
      <c r="A16" s="8" t="s">
        <v>5</v>
      </c>
      <c r="B16" s="3">
        <v>430</v>
      </c>
      <c r="C16" s="10">
        <f>C13-C14-C15</f>
        <v>85.000603431744</v>
      </c>
    </row>
    <row r="17" spans="1:3" ht="26.25">
      <c r="A17" s="8" t="s">
        <v>31</v>
      </c>
      <c r="B17" s="3">
        <v>440</v>
      </c>
      <c r="C17" s="9"/>
    </row>
    <row r="18" spans="1:3" ht="26.25">
      <c r="A18" s="7" t="s">
        <v>60</v>
      </c>
      <c r="B18" s="3">
        <v>500</v>
      </c>
      <c r="C18" s="10">
        <v>0</v>
      </c>
    </row>
    <row r="19" spans="1:3" ht="26.25">
      <c r="A19" s="8" t="s">
        <v>8</v>
      </c>
      <c r="B19" s="3">
        <v>510</v>
      </c>
      <c r="C19" s="10">
        <f>C18-C21-C20</f>
        <v>0</v>
      </c>
    </row>
    <row r="20" spans="1:3" ht="15">
      <c r="A20" s="8" t="s">
        <v>9</v>
      </c>
      <c r="B20" s="3">
        <v>520</v>
      </c>
      <c r="C20" s="10">
        <f>(C18-C21)*34/100</f>
        <v>0</v>
      </c>
    </row>
    <row r="21" spans="1:3" ht="15">
      <c r="A21" s="8" t="s">
        <v>5</v>
      </c>
      <c r="B21" s="3">
        <v>530</v>
      </c>
      <c r="C21" s="10">
        <f>C18/100*10</f>
        <v>0</v>
      </c>
    </row>
    <row r="22" spans="1:3" ht="15">
      <c r="A22" s="8" t="s">
        <v>10</v>
      </c>
      <c r="B22" s="3">
        <v>540</v>
      </c>
      <c r="C22" s="10"/>
    </row>
    <row r="23" spans="1:3" ht="15">
      <c r="A23" s="8" t="s">
        <v>11</v>
      </c>
      <c r="B23" s="3">
        <v>550</v>
      </c>
      <c r="C23" s="10"/>
    </row>
    <row r="24" spans="1:3" ht="26.25">
      <c r="A24" s="8" t="s">
        <v>32</v>
      </c>
      <c r="B24" s="3">
        <v>560</v>
      </c>
      <c r="C24" s="10"/>
    </row>
    <row r="25" spans="1:3" ht="15">
      <c r="A25" s="7" t="s">
        <v>17</v>
      </c>
      <c r="B25" s="3">
        <v>600</v>
      </c>
      <c r="C25" s="10"/>
    </row>
    <row r="26" spans="1:3" ht="15">
      <c r="A26" s="7" t="s">
        <v>18</v>
      </c>
      <c r="B26" s="3">
        <v>700</v>
      </c>
      <c r="C26" s="9"/>
    </row>
    <row r="27" spans="1:3" ht="15">
      <c r="A27" s="8" t="s">
        <v>12</v>
      </c>
      <c r="B27" s="3">
        <v>710</v>
      </c>
      <c r="C27" s="9"/>
    </row>
    <row r="28" spans="1:3" ht="15">
      <c r="A28" s="8" t="s">
        <v>13</v>
      </c>
      <c r="B28" s="3">
        <v>720</v>
      </c>
      <c r="C28" s="9"/>
    </row>
    <row r="29" spans="1:3" ht="15">
      <c r="A29" s="8" t="s">
        <v>14</v>
      </c>
      <c r="B29" s="3">
        <v>730</v>
      </c>
      <c r="C29" s="9"/>
    </row>
    <row r="30" spans="1:3" ht="15">
      <c r="A30" s="7" t="s">
        <v>20</v>
      </c>
      <c r="B30" s="3">
        <v>800</v>
      </c>
      <c r="C30" s="10">
        <f>C5*0.9*12</f>
        <v>31.154760000000003</v>
      </c>
    </row>
    <row r="31" spans="1:3" ht="15">
      <c r="A31" s="7" t="s">
        <v>19</v>
      </c>
      <c r="B31" s="3">
        <v>1000</v>
      </c>
      <c r="C31" s="10">
        <f>C34*C5*12</f>
        <v>311.5476</v>
      </c>
    </row>
    <row r="32" spans="1:3" ht="15">
      <c r="A32" s="7" t="s">
        <v>21</v>
      </c>
      <c r="B32" s="3">
        <v>1100</v>
      </c>
      <c r="C32" s="4"/>
    </row>
    <row r="33" spans="1:3" ht="15">
      <c r="A33" s="7" t="s">
        <v>22</v>
      </c>
      <c r="B33" s="3">
        <v>1200</v>
      </c>
      <c r="C33" s="4"/>
    </row>
    <row r="34" spans="1:3" ht="15">
      <c r="A34" s="8" t="s">
        <v>23</v>
      </c>
      <c r="B34" s="3">
        <v>1300</v>
      </c>
      <c r="C34" s="10">
        <v>9</v>
      </c>
    </row>
    <row r="35" spans="1:3" ht="26.25">
      <c r="A35" s="8" t="s">
        <v>36</v>
      </c>
      <c r="B35" s="3">
        <v>1400</v>
      </c>
      <c r="C35" s="4"/>
    </row>
    <row r="36" spans="1:3" ht="15">
      <c r="A36" s="8" t="s">
        <v>24</v>
      </c>
      <c r="B36" s="3"/>
      <c r="C36" s="4"/>
    </row>
    <row r="37" spans="1:3" ht="15">
      <c r="A37" s="7" t="s">
        <v>25</v>
      </c>
      <c r="B37" s="3">
        <v>1500</v>
      </c>
      <c r="C37" s="4"/>
    </row>
    <row r="38" spans="1:3" ht="15">
      <c r="A38" s="8" t="s">
        <v>15</v>
      </c>
      <c r="B38" s="3">
        <v>1510</v>
      </c>
      <c r="C38" s="10">
        <f>C31</f>
        <v>311.5476</v>
      </c>
    </row>
    <row r="39" spans="1:3" ht="15">
      <c r="A39" s="8" t="s">
        <v>26</v>
      </c>
      <c r="B39" s="3">
        <v>2000</v>
      </c>
      <c r="C39" s="10">
        <f>C34</f>
        <v>9</v>
      </c>
    </row>
    <row r="40" spans="1:3" ht="15">
      <c r="A40" s="7" t="s">
        <v>16</v>
      </c>
      <c r="B40" s="2">
        <v>2100</v>
      </c>
      <c r="C40" s="10">
        <f>C31/C5/12</f>
        <v>9</v>
      </c>
    </row>
    <row r="41" ht="15">
      <c r="A41" s="6" t="s">
        <v>27</v>
      </c>
    </row>
    <row r="42" ht="15">
      <c r="A42" s="6" t="s">
        <v>28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PageLayoutView="0" workbookViewId="0" topLeftCell="A14">
      <selection activeCell="E21" sqref="E21"/>
    </sheetView>
  </sheetViews>
  <sheetFormatPr defaultColWidth="9.140625" defaultRowHeight="15"/>
  <cols>
    <col min="1" max="1" width="60.57421875" style="6" customWidth="1"/>
    <col min="2" max="2" width="9.140625" style="0" customWidth="1"/>
    <col min="3" max="3" width="8.00390625" style="0" bestFit="1" customWidth="1"/>
  </cols>
  <sheetData>
    <row r="1" spans="1:4" ht="18.75">
      <c r="A1" s="12" t="s">
        <v>37</v>
      </c>
      <c r="B1" s="12"/>
      <c r="C1" s="12"/>
      <c r="D1" s="1"/>
    </row>
    <row r="2" spans="1:4" ht="18.75">
      <c r="A2" s="13" t="s">
        <v>39</v>
      </c>
      <c r="B2" s="13"/>
      <c r="C2" s="13"/>
      <c r="D2" s="1"/>
    </row>
    <row r="3" spans="1:3" s="6" customFormat="1" ht="26.25">
      <c r="A3" s="5"/>
      <c r="B3" s="5" t="s">
        <v>29</v>
      </c>
      <c r="C3" s="11"/>
    </row>
    <row r="4" spans="1:3" ht="15">
      <c r="A4" s="7" t="s">
        <v>35</v>
      </c>
      <c r="B4" s="3"/>
      <c r="C4" s="4"/>
    </row>
    <row r="5" spans="1:3" ht="26.25">
      <c r="A5" s="8" t="s">
        <v>33</v>
      </c>
      <c r="B5" s="3">
        <v>100</v>
      </c>
      <c r="C5" s="4">
        <v>3.5155</v>
      </c>
    </row>
    <row r="6" spans="1:3" ht="15">
      <c r="A6" s="8" t="s">
        <v>0</v>
      </c>
      <c r="B6" s="3">
        <v>200</v>
      </c>
      <c r="C6" s="4"/>
    </row>
    <row r="7" spans="1:3" ht="26.25">
      <c r="A7" s="7" t="s">
        <v>1</v>
      </c>
      <c r="B7" s="3"/>
      <c r="C7" s="4"/>
    </row>
    <row r="8" spans="1:3" ht="15">
      <c r="A8" s="7" t="s">
        <v>2</v>
      </c>
      <c r="B8" s="3">
        <v>300</v>
      </c>
      <c r="C8" s="10">
        <f>(C31-C30-C18)/3</f>
        <v>61.45093999999998</v>
      </c>
    </row>
    <row r="9" spans="1:3" ht="26.25">
      <c r="A9" s="8" t="s">
        <v>3</v>
      </c>
      <c r="B9" s="3">
        <v>310</v>
      </c>
      <c r="C9" s="10">
        <f>(C8*60/100)*69.8/100</f>
        <v>25.73565367199999</v>
      </c>
    </row>
    <row r="10" spans="1:3" ht="15">
      <c r="A10" s="8" t="s">
        <v>4</v>
      </c>
      <c r="B10" s="3">
        <v>320</v>
      </c>
      <c r="C10" s="10">
        <f>C9*30.2/100</f>
        <v>7.7721674089439965</v>
      </c>
    </row>
    <row r="11" spans="1:3" ht="15">
      <c r="A11" s="8" t="s">
        <v>5</v>
      </c>
      <c r="B11" s="3">
        <v>330</v>
      </c>
      <c r="C11" s="10">
        <f>C8-C9-C10</f>
        <v>27.943118919055994</v>
      </c>
    </row>
    <row r="12" spans="1:3" ht="26.25">
      <c r="A12" s="8" t="s">
        <v>6</v>
      </c>
      <c r="B12" s="3">
        <v>340</v>
      </c>
      <c r="C12" s="4"/>
    </row>
    <row r="13" spans="1:3" ht="15">
      <c r="A13" s="7" t="s">
        <v>7</v>
      </c>
      <c r="B13" s="3">
        <v>400</v>
      </c>
      <c r="C13" s="10">
        <f>C31-C30-C18-C8</f>
        <v>122.90187999999998</v>
      </c>
    </row>
    <row r="14" spans="1:3" ht="26.25">
      <c r="A14" s="8" t="s">
        <v>30</v>
      </c>
      <c r="B14" s="3">
        <v>410</v>
      </c>
      <c r="C14" s="10">
        <f>(C13*60/100)*69.8/100</f>
        <v>51.47130734399999</v>
      </c>
    </row>
    <row r="15" spans="1:3" ht="15">
      <c r="A15" s="8" t="s">
        <v>4</v>
      </c>
      <c r="B15" s="3">
        <v>420</v>
      </c>
      <c r="C15" s="10">
        <f>C14*30.2/100</f>
        <v>15.544334817887995</v>
      </c>
    </row>
    <row r="16" spans="1:3" ht="15">
      <c r="A16" s="8" t="s">
        <v>5</v>
      </c>
      <c r="B16" s="3">
        <v>430</v>
      </c>
      <c r="C16" s="10">
        <f>C13-C14-C15</f>
        <v>55.88623783811199</v>
      </c>
    </row>
    <row r="17" spans="1:3" ht="26.25">
      <c r="A17" s="8" t="s">
        <v>31</v>
      </c>
      <c r="B17" s="3">
        <v>440</v>
      </c>
      <c r="C17" s="9"/>
    </row>
    <row r="18" spans="1:3" ht="26.25">
      <c r="A18" s="7" t="s">
        <v>61</v>
      </c>
      <c r="B18" s="3">
        <v>500</v>
      </c>
      <c r="C18" s="10">
        <f>C5*1.5*12</f>
        <v>63.278999999999996</v>
      </c>
    </row>
    <row r="19" spans="1:3" ht="26.25">
      <c r="A19" s="8" t="s">
        <v>8</v>
      </c>
      <c r="B19" s="3">
        <v>510</v>
      </c>
      <c r="C19" s="10">
        <f>(C18*60/100)*69.8/100</f>
        <v>26.5012452</v>
      </c>
    </row>
    <row r="20" spans="1:3" ht="15">
      <c r="A20" s="8" t="s">
        <v>9</v>
      </c>
      <c r="B20" s="3">
        <v>520</v>
      </c>
      <c r="C20" s="10">
        <f>C18*30.2/100</f>
        <v>19.110257999999998</v>
      </c>
    </row>
    <row r="21" spans="1:3" ht="15">
      <c r="A21" s="8" t="s">
        <v>5</v>
      </c>
      <c r="B21" s="3">
        <v>530</v>
      </c>
      <c r="C21" s="10">
        <f>C18-C19-C20</f>
        <v>17.6674968</v>
      </c>
    </row>
    <row r="22" spans="1:3" ht="15">
      <c r="A22" s="8" t="s">
        <v>10</v>
      </c>
      <c r="B22" s="3">
        <v>540</v>
      </c>
      <c r="C22" s="10"/>
    </row>
    <row r="23" spans="1:3" ht="15">
      <c r="A23" s="8" t="s">
        <v>11</v>
      </c>
      <c r="B23" s="3">
        <v>550</v>
      </c>
      <c r="C23" s="10"/>
    </row>
    <row r="24" spans="1:3" ht="26.25">
      <c r="A24" s="8" t="s">
        <v>32</v>
      </c>
      <c r="B24" s="3">
        <v>560</v>
      </c>
      <c r="C24" s="10"/>
    </row>
    <row r="25" spans="1:3" ht="15">
      <c r="A25" s="7" t="s">
        <v>17</v>
      </c>
      <c r="B25" s="3">
        <v>600</v>
      </c>
      <c r="C25" s="10"/>
    </row>
    <row r="26" spans="1:3" ht="15">
      <c r="A26" s="7" t="s">
        <v>18</v>
      </c>
      <c r="B26" s="3">
        <v>700</v>
      </c>
      <c r="C26" s="9"/>
    </row>
    <row r="27" spans="1:3" ht="15">
      <c r="A27" s="8" t="s">
        <v>12</v>
      </c>
      <c r="B27" s="3">
        <v>710</v>
      </c>
      <c r="C27" s="9"/>
    </row>
    <row r="28" spans="1:3" ht="15">
      <c r="A28" s="8" t="s">
        <v>13</v>
      </c>
      <c r="B28" s="3">
        <v>720</v>
      </c>
      <c r="C28" s="9"/>
    </row>
    <row r="29" spans="1:3" ht="15">
      <c r="A29" s="8" t="s">
        <v>14</v>
      </c>
      <c r="B29" s="3">
        <v>730</v>
      </c>
      <c r="C29" s="9"/>
    </row>
    <row r="30" spans="1:3" ht="15">
      <c r="A30" s="7" t="s">
        <v>20</v>
      </c>
      <c r="B30" s="3">
        <v>800</v>
      </c>
      <c r="C30" s="10">
        <f>C5*0.9*12</f>
        <v>37.9674</v>
      </c>
    </row>
    <row r="31" spans="1:3" ht="15">
      <c r="A31" s="7" t="s">
        <v>19</v>
      </c>
      <c r="B31" s="3">
        <v>1000</v>
      </c>
      <c r="C31" s="10">
        <f>C5*C34*12</f>
        <v>285.59921999999995</v>
      </c>
    </row>
    <row r="32" spans="1:3" ht="15">
      <c r="A32" s="7" t="s">
        <v>21</v>
      </c>
      <c r="B32" s="3">
        <v>1100</v>
      </c>
      <c r="C32" s="4"/>
    </row>
    <row r="33" spans="1:3" ht="15">
      <c r="A33" s="7" t="s">
        <v>22</v>
      </c>
      <c r="B33" s="3">
        <v>1200</v>
      </c>
      <c r="C33" s="4"/>
    </row>
    <row r="34" spans="1:3" ht="15">
      <c r="A34" s="8" t="s">
        <v>23</v>
      </c>
      <c r="B34" s="3">
        <v>1300</v>
      </c>
      <c r="C34" s="10">
        <v>6.77</v>
      </c>
    </row>
    <row r="35" spans="1:3" ht="26.25">
      <c r="A35" s="8" t="s">
        <v>36</v>
      </c>
      <c r="B35" s="3">
        <v>1400</v>
      </c>
      <c r="C35" s="4"/>
    </row>
    <row r="36" spans="1:3" ht="15">
      <c r="A36" s="8" t="s">
        <v>24</v>
      </c>
      <c r="B36" s="3"/>
      <c r="C36" s="4"/>
    </row>
    <row r="37" spans="1:3" ht="15">
      <c r="A37" s="7" t="s">
        <v>25</v>
      </c>
      <c r="B37" s="3">
        <v>1500</v>
      </c>
      <c r="C37" s="4"/>
    </row>
    <row r="38" spans="1:3" ht="15">
      <c r="A38" s="8" t="s">
        <v>15</v>
      </c>
      <c r="B38" s="3">
        <v>1510</v>
      </c>
      <c r="C38" s="10">
        <f>C31</f>
        <v>285.59921999999995</v>
      </c>
    </row>
    <row r="39" spans="1:3" ht="15">
      <c r="A39" s="8" t="s">
        <v>26</v>
      </c>
      <c r="B39" s="3">
        <v>2000</v>
      </c>
      <c r="C39" s="10">
        <f>C34</f>
        <v>6.77</v>
      </c>
    </row>
    <row r="40" spans="1:3" ht="15">
      <c r="A40" s="7" t="s">
        <v>16</v>
      </c>
      <c r="B40" s="2">
        <v>2100</v>
      </c>
      <c r="C40" s="10">
        <f>C31/C5/12</f>
        <v>6.77</v>
      </c>
    </row>
    <row r="41" ht="15">
      <c r="A41" s="6" t="s">
        <v>27</v>
      </c>
    </row>
    <row r="42" ht="15">
      <c r="A42" s="6" t="s">
        <v>28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180" verticalDpi="18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PageLayoutView="0" workbookViewId="0" topLeftCell="A1">
      <selection activeCell="C8" sqref="C8:C16"/>
    </sheetView>
  </sheetViews>
  <sheetFormatPr defaultColWidth="9.140625" defaultRowHeight="15"/>
  <cols>
    <col min="1" max="1" width="60.57421875" style="6" customWidth="1"/>
    <col min="2" max="2" width="9.140625" style="0" customWidth="1"/>
    <col min="3" max="3" width="7.00390625" style="0" bestFit="1" customWidth="1"/>
  </cols>
  <sheetData>
    <row r="1" spans="1:4" ht="18.75">
      <c r="A1" s="12" t="s">
        <v>37</v>
      </c>
      <c r="B1" s="12"/>
      <c r="C1" s="12"/>
      <c r="D1" s="1"/>
    </row>
    <row r="2" spans="1:4" ht="18.75">
      <c r="A2" s="13" t="s">
        <v>57</v>
      </c>
      <c r="B2" s="13"/>
      <c r="C2" s="13"/>
      <c r="D2" s="1"/>
    </row>
    <row r="3" spans="1:3" s="6" customFormat="1" ht="26.25">
      <c r="A3" s="5"/>
      <c r="B3" s="5" t="s">
        <v>29</v>
      </c>
      <c r="C3" s="11"/>
    </row>
    <row r="4" spans="1:3" ht="15">
      <c r="A4" s="7" t="s">
        <v>35</v>
      </c>
      <c r="B4" s="3"/>
      <c r="C4" s="4"/>
    </row>
    <row r="5" spans="1:3" ht="26.25">
      <c r="A5" s="8" t="s">
        <v>33</v>
      </c>
      <c r="B5" s="3">
        <v>100</v>
      </c>
      <c r="C5" s="4">
        <v>1.3193</v>
      </c>
    </row>
    <row r="6" spans="1:3" ht="15">
      <c r="A6" s="8" t="s">
        <v>0</v>
      </c>
      <c r="B6" s="3">
        <v>200</v>
      </c>
      <c r="C6" s="4"/>
    </row>
    <row r="7" spans="1:3" ht="26.25">
      <c r="A7" s="7" t="s">
        <v>1</v>
      </c>
      <c r="B7" s="3"/>
      <c r="C7" s="4"/>
    </row>
    <row r="8" spans="1:3" ht="15">
      <c r="A8" s="7" t="s">
        <v>2</v>
      </c>
      <c r="B8" s="3">
        <v>300</v>
      </c>
      <c r="C8" s="10">
        <f>(C31-C30-C18)/3</f>
        <v>21.63652</v>
      </c>
    </row>
    <row r="9" spans="1:3" ht="26.25">
      <c r="A9" s="8" t="s">
        <v>3</v>
      </c>
      <c r="B9" s="3">
        <v>310</v>
      </c>
      <c r="C9" s="10">
        <f>(C8*60/100)*69.8/100</f>
        <v>9.061374575999999</v>
      </c>
    </row>
    <row r="10" spans="1:3" ht="15">
      <c r="A10" s="8" t="s">
        <v>4</v>
      </c>
      <c r="B10" s="3">
        <v>320</v>
      </c>
      <c r="C10" s="10">
        <f>C9*30.2/100</f>
        <v>2.7365351219519995</v>
      </c>
    </row>
    <row r="11" spans="1:3" ht="15">
      <c r="A11" s="8" t="s">
        <v>5</v>
      </c>
      <c r="B11" s="3">
        <v>330</v>
      </c>
      <c r="C11" s="10">
        <f>C8-C9-C10</f>
        <v>9.838610302048004</v>
      </c>
    </row>
    <row r="12" spans="1:3" ht="26.25">
      <c r="A12" s="8" t="s">
        <v>6</v>
      </c>
      <c r="B12" s="3">
        <v>340</v>
      </c>
      <c r="C12" s="4"/>
    </row>
    <row r="13" spans="1:3" ht="15">
      <c r="A13" s="7" t="s">
        <v>7</v>
      </c>
      <c r="B13" s="3">
        <v>400</v>
      </c>
      <c r="C13" s="10">
        <f>C31-C30-C18-C8</f>
        <v>43.273039999999995</v>
      </c>
    </row>
    <row r="14" spans="1:3" ht="26.25">
      <c r="A14" s="8" t="s">
        <v>30</v>
      </c>
      <c r="B14" s="3">
        <v>410</v>
      </c>
      <c r="C14" s="10">
        <f>(C13*60/100)*69.8/100</f>
        <v>18.122749151999997</v>
      </c>
    </row>
    <row r="15" spans="1:3" ht="15">
      <c r="A15" s="8" t="s">
        <v>4</v>
      </c>
      <c r="B15" s="3">
        <v>420</v>
      </c>
      <c r="C15" s="10">
        <f>C14*30.2/100</f>
        <v>5.473070243903999</v>
      </c>
    </row>
    <row r="16" spans="1:3" ht="15">
      <c r="A16" s="8" t="s">
        <v>5</v>
      </c>
      <c r="B16" s="3">
        <v>430</v>
      </c>
      <c r="C16" s="10">
        <f>C13-C14-C15</f>
        <v>19.677220604096</v>
      </c>
    </row>
    <row r="17" spans="1:3" ht="26.25">
      <c r="A17" s="8" t="s">
        <v>31</v>
      </c>
      <c r="B17" s="3">
        <v>440</v>
      </c>
      <c r="C17" s="9"/>
    </row>
    <row r="18" spans="1:3" ht="26.25">
      <c r="A18" s="7" t="s">
        <v>40</v>
      </c>
      <c r="B18" s="3">
        <v>500</v>
      </c>
      <c r="C18" s="10">
        <v>0</v>
      </c>
    </row>
    <row r="19" spans="1:3" ht="26.25">
      <c r="A19" s="8" t="s">
        <v>8</v>
      </c>
      <c r="B19" s="3">
        <v>510</v>
      </c>
      <c r="C19" s="10">
        <f>C18-C21-C20</f>
        <v>0</v>
      </c>
    </row>
    <row r="20" spans="1:3" ht="15">
      <c r="A20" s="8" t="s">
        <v>9</v>
      </c>
      <c r="B20" s="3">
        <v>520</v>
      </c>
      <c r="C20" s="10">
        <f>(C18-C21)*34/100</f>
        <v>0</v>
      </c>
    </row>
    <row r="21" spans="1:3" ht="15">
      <c r="A21" s="8" t="s">
        <v>5</v>
      </c>
      <c r="B21" s="3">
        <v>530</v>
      </c>
      <c r="C21" s="10">
        <f>C18/100*10</f>
        <v>0</v>
      </c>
    </row>
    <row r="22" spans="1:3" ht="15">
      <c r="A22" s="8" t="s">
        <v>10</v>
      </c>
      <c r="B22" s="3">
        <v>540</v>
      </c>
      <c r="C22" s="10"/>
    </row>
    <row r="23" spans="1:3" ht="15">
      <c r="A23" s="8" t="s">
        <v>11</v>
      </c>
      <c r="B23" s="3">
        <v>550</v>
      </c>
      <c r="C23" s="10"/>
    </row>
    <row r="24" spans="1:3" ht="26.25">
      <c r="A24" s="8" t="s">
        <v>32</v>
      </c>
      <c r="B24" s="3">
        <v>560</v>
      </c>
      <c r="C24" s="10"/>
    </row>
    <row r="25" spans="1:3" ht="15">
      <c r="A25" s="7" t="s">
        <v>17</v>
      </c>
      <c r="B25" s="3">
        <v>600</v>
      </c>
      <c r="C25" s="10"/>
    </row>
    <row r="26" spans="1:3" ht="15">
      <c r="A26" s="7" t="s">
        <v>18</v>
      </c>
      <c r="B26" s="3">
        <v>700</v>
      </c>
      <c r="C26" s="9"/>
    </row>
    <row r="27" spans="1:3" ht="15">
      <c r="A27" s="8" t="s">
        <v>12</v>
      </c>
      <c r="B27" s="3">
        <v>710</v>
      </c>
      <c r="C27" s="9"/>
    </row>
    <row r="28" spans="1:3" ht="15">
      <c r="A28" s="8" t="s">
        <v>13</v>
      </c>
      <c r="B28" s="3">
        <v>720</v>
      </c>
      <c r="C28" s="9"/>
    </row>
    <row r="29" spans="1:3" ht="15">
      <c r="A29" s="8" t="s">
        <v>14</v>
      </c>
      <c r="B29" s="3">
        <v>730</v>
      </c>
      <c r="C29" s="9"/>
    </row>
    <row r="30" spans="1:3" ht="15">
      <c r="A30" s="7" t="s">
        <v>20</v>
      </c>
      <c r="B30" s="3">
        <v>800</v>
      </c>
      <c r="C30" s="10">
        <f>C5*0.9*12</f>
        <v>14.24844</v>
      </c>
    </row>
    <row r="31" spans="1:3" ht="15">
      <c r="A31" s="7" t="s">
        <v>19</v>
      </c>
      <c r="B31" s="3">
        <v>1000</v>
      </c>
      <c r="C31" s="10">
        <f>C34*C5*12</f>
        <v>79.158</v>
      </c>
    </row>
    <row r="32" spans="1:3" ht="15">
      <c r="A32" s="7" t="s">
        <v>21</v>
      </c>
      <c r="B32" s="3">
        <v>1100</v>
      </c>
      <c r="C32" s="4"/>
    </row>
    <row r="33" spans="1:3" ht="15">
      <c r="A33" s="7" t="s">
        <v>22</v>
      </c>
      <c r="B33" s="3">
        <v>1200</v>
      </c>
      <c r="C33" s="4"/>
    </row>
    <row r="34" spans="1:3" ht="15">
      <c r="A34" s="8" t="s">
        <v>23</v>
      </c>
      <c r="B34" s="3">
        <v>1300</v>
      </c>
      <c r="C34" s="10">
        <v>5</v>
      </c>
    </row>
    <row r="35" spans="1:3" ht="26.25">
      <c r="A35" s="8" t="s">
        <v>36</v>
      </c>
      <c r="B35" s="3">
        <v>1400</v>
      </c>
      <c r="C35" s="4"/>
    </row>
    <row r="36" spans="1:3" ht="15">
      <c r="A36" s="8" t="s">
        <v>24</v>
      </c>
      <c r="B36" s="3"/>
      <c r="C36" s="4"/>
    </row>
    <row r="37" spans="1:3" ht="15">
      <c r="A37" s="7" t="s">
        <v>25</v>
      </c>
      <c r="B37" s="3">
        <v>1500</v>
      </c>
      <c r="C37" s="4"/>
    </row>
    <row r="38" spans="1:3" ht="15">
      <c r="A38" s="8" t="s">
        <v>15</v>
      </c>
      <c r="B38" s="3">
        <v>1510</v>
      </c>
      <c r="C38" s="10">
        <f>C31</f>
        <v>79.158</v>
      </c>
    </row>
    <row r="39" spans="1:3" ht="15">
      <c r="A39" s="8" t="s">
        <v>26</v>
      </c>
      <c r="B39" s="3">
        <v>2000</v>
      </c>
      <c r="C39" s="10">
        <f>C34</f>
        <v>5</v>
      </c>
    </row>
    <row r="40" spans="1:3" ht="15">
      <c r="A40" s="7" t="s">
        <v>16</v>
      </c>
      <c r="B40" s="2">
        <v>2100</v>
      </c>
      <c r="C40" s="10">
        <f>C31/C5/12</f>
        <v>5.000000000000001</v>
      </c>
    </row>
    <row r="41" ht="15">
      <c r="A41" s="6" t="s">
        <v>27</v>
      </c>
    </row>
    <row r="42" ht="15">
      <c r="A42" s="6" t="s">
        <v>28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BreakPreview" zoomScale="60" zoomScalePageLayoutView="0" workbookViewId="0" topLeftCell="A1">
      <selection activeCell="M21" sqref="M21"/>
    </sheetView>
  </sheetViews>
  <sheetFormatPr defaultColWidth="9.140625" defaultRowHeight="15"/>
  <cols>
    <col min="1" max="1" width="60.57421875" style="6" customWidth="1"/>
    <col min="2" max="2" width="9.140625" style="0" customWidth="1"/>
    <col min="3" max="3" width="8.00390625" style="0" bestFit="1" customWidth="1"/>
  </cols>
  <sheetData>
    <row r="1" spans="1:4" ht="18.75">
      <c r="A1" s="12" t="s">
        <v>37</v>
      </c>
      <c r="B1" s="12"/>
      <c r="C1" s="12"/>
      <c r="D1" s="1"/>
    </row>
    <row r="2" spans="1:4" ht="18.75">
      <c r="A2" s="13" t="s">
        <v>58</v>
      </c>
      <c r="B2" s="13"/>
      <c r="C2" s="13"/>
      <c r="D2" s="1"/>
    </row>
    <row r="3" spans="1:3" s="6" customFormat="1" ht="26.25">
      <c r="A3" s="5"/>
      <c r="B3" s="5" t="s">
        <v>29</v>
      </c>
      <c r="C3" s="11"/>
    </row>
    <row r="4" spans="1:3" ht="15">
      <c r="A4" s="7" t="s">
        <v>35</v>
      </c>
      <c r="B4" s="3"/>
      <c r="C4" s="4"/>
    </row>
    <row r="5" spans="1:3" ht="26.25">
      <c r="A5" s="8" t="s">
        <v>33</v>
      </c>
      <c r="B5" s="3">
        <v>100</v>
      </c>
      <c r="C5" s="4">
        <v>4.21828</v>
      </c>
    </row>
    <row r="6" spans="1:3" ht="15">
      <c r="A6" s="8" t="s">
        <v>0</v>
      </c>
      <c r="B6" s="3">
        <v>200</v>
      </c>
      <c r="C6" s="4"/>
    </row>
    <row r="7" spans="1:3" ht="26.25">
      <c r="A7" s="7" t="s">
        <v>1</v>
      </c>
      <c r="B7" s="3"/>
      <c r="C7" s="4"/>
    </row>
    <row r="8" spans="1:3" ht="15">
      <c r="A8" s="7" t="s">
        <v>2</v>
      </c>
      <c r="B8" s="3">
        <v>300</v>
      </c>
      <c r="C8" s="10">
        <f>(C31-C30-C18)/3</f>
        <v>93.98327839999997</v>
      </c>
    </row>
    <row r="9" spans="1:3" ht="26.25">
      <c r="A9" s="8" t="s">
        <v>3</v>
      </c>
      <c r="B9" s="3">
        <v>310</v>
      </c>
      <c r="C9" s="10">
        <f>(C8*60/100)*69.8/100</f>
        <v>39.360196993919985</v>
      </c>
    </row>
    <row r="10" spans="1:3" ht="15">
      <c r="A10" s="8" t="s">
        <v>4</v>
      </c>
      <c r="B10" s="3">
        <v>320</v>
      </c>
      <c r="C10" s="10">
        <f>C9*30.2/100</f>
        <v>11.886779492163834</v>
      </c>
    </row>
    <row r="11" spans="1:3" ht="15">
      <c r="A11" s="8" t="s">
        <v>5</v>
      </c>
      <c r="B11" s="3">
        <v>330</v>
      </c>
      <c r="C11" s="10">
        <f>C8-C9-C10</f>
        <v>42.73630191391616</v>
      </c>
    </row>
    <row r="12" spans="1:3" ht="26.25">
      <c r="A12" s="8" t="s">
        <v>6</v>
      </c>
      <c r="B12" s="3">
        <v>340</v>
      </c>
      <c r="C12" s="4"/>
    </row>
    <row r="13" spans="1:3" ht="15">
      <c r="A13" s="7" t="s">
        <v>7</v>
      </c>
      <c r="B13" s="3">
        <v>400</v>
      </c>
      <c r="C13" s="10">
        <f>C31-C30-C18-C8</f>
        <v>187.96655679999998</v>
      </c>
    </row>
    <row r="14" spans="1:3" ht="26.25">
      <c r="A14" s="8" t="s">
        <v>30</v>
      </c>
      <c r="B14" s="3">
        <v>410</v>
      </c>
      <c r="C14" s="10">
        <f>(C13*60/100)*69.8/100</f>
        <v>78.72039398783998</v>
      </c>
    </row>
    <row r="15" spans="1:3" ht="15">
      <c r="A15" s="8" t="s">
        <v>4</v>
      </c>
      <c r="B15" s="3">
        <v>420</v>
      </c>
      <c r="C15" s="10">
        <f>C14*30.2/100</f>
        <v>23.773558984327675</v>
      </c>
    </row>
    <row r="16" spans="1:3" ht="15">
      <c r="A16" s="8" t="s">
        <v>5</v>
      </c>
      <c r="B16" s="3">
        <v>430</v>
      </c>
      <c r="C16" s="10">
        <f>C13-C14-C15</f>
        <v>85.47260382783232</v>
      </c>
    </row>
    <row r="17" spans="1:3" ht="26.25">
      <c r="A17" s="8" t="s">
        <v>31</v>
      </c>
      <c r="B17" s="3">
        <v>440</v>
      </c>
      <c r="C17" s="9"/>
    </row>
    <row r="18" spans="1:3" ht="26.25">
      <c r="A18" s="7" t="s">
        <v>61</v>
      </c>
      <c r="B18" s="3">
        <v>500</v>
      </c>
      <c r="C18" s="10">
        <f>C5*1.5*12</f>
        <v>75.92904</v>
      </c>
    </row>
    <row r="19" spans="1:3" ht="26.25">
      <c r="A19" s="8" t="s">
        <v>8</v>
      </c>
      <c r="B19" s="3">
        <v>510</v>
      </c>
      <c r="C19" s="10">
        <f>(C18*60/100)*69.8/100</f>
        <v>31.799081951999998</v>
      </c>
    </row>
    <row r="20" spans="1:3" ht="15">
      <c r="A20" s="8" t="s">
        <v>9</v>
      </c>
      <c r="B20" s="3">
        <v>520</v>
      </c>
      <c r="C20" s="10">
        <f>C18*30.2/100</f>
        <v>22.93057008</v>
      </c>
    </row>
    <row r="21" spans="1:3" ht="15">
      <c r="A21" s="8" t="s">
        <v>5</v>
      </c>
      <c r="B21" s="3">
        <v>530</v>
      </c>
      <c r="C21" s="10">
        <f>C18-C19-C20</f>
        <v>21.199387968000007</v>
      </c>
    </row>
    <row r="22" spans="1:3" ht="15">
      <c r="A22" s="8" t="s">
        <v>10</v>
      </c>
      <c r="B22" s="3">
        <v>540</v>
      </c>
      <c r="C22" s="10"/>
    </row>
    <row r="23" spans="1:3" ht="15">
      <c r="A23" s="8" t="s">
        <v>11</v>
      </c>
      <c r="B23" s="3">
        <v>550</v>
      </c>
      <c r="C23" s="10"/>
    </row>
    <row r="24" spans="1:3" ht="26.25">
      <c r="A24" s="8" t="s">
        <v>32</v>
      </c>
      <c r="B24" s="3">
        <v>560</v>
      </c>
      <c r="C24" s="10"/>
    </row>
    <row r="25" spans="1:3" ht="15">
      <c r="A25" s="7" t="s">
        <v>17</v>
      </c>
      <c r="B25" s="3">
        <v>600</v>
      </c>
      <c r="C25" s="10"/>
    </row>
    <row r="26" spans="1:3" ht="15">
      <c r="A26" s="7" t="s">
        <v>18</v>
      </c>
      <c r="B26" s="3">
        <v>700</v>
      </c>
      <c r="C26" s="9"/>
    </row>
    <row r="27" spans="1:3" ht="15">
      <c r="A27" s="8" t="s">
        <v>12</v>
      </c>
      <c r="B27" s="3">
        <v>710</v>
      </c>
      <c r="C27" s="9"/>
    </row>
    <row r="28" spans="1:3" ht="15">
      <c r="A28" s="8" t="s">
        <v>13</v>
      </c>
      <c r="B28" s="3">
        <v>720</v>
      </c>
      <c r="C28" s="9"/>
    </row>
    <row r="29" spans="1:3" ht="15">
      <c r="A29" s="8" t="s">
        <v>14</v>
      </c>
      <c r="B29" s="3">
        <v>730</v>
      </c>
      <c r="C29" s="9"/>
    </row>
    <row r="30" spans="1:3" ht="15">
      <c r="A30" s="7" t="s">
        <v>20</v>
      </c>
      <c r="B30" s="3">
        <v>800</v>
      </c>
      <c r="C30" s="10">
        <f>C5*1.2*12</f>
        <v>60.743232000000006</v>
      </c>
    </row>
    <row r="31" spans="1:3" ht="15">
      <c r="A31" s="7" t="s">
        <v>19</v>
      </c>
      <c r="B31" s="3">
        <v>1000</v>
      </c>
      <c r="C31" s="10">
        <f>C34*C5*12</f>
        <v>418.62210719999996</v>
      </c>
    </row>
    <row r="32" spans="1:3" ht="15">
      <c r="A32" s="7" t="s">
        <v>21</v>
      </c>
      <c r="B32" s="3">
        <v>1100</v>
      </c>
      <c r="C32" s="4"/>
    </row>
    <row r="33" spans="1:3" ht="15">
      <c r="A33" s="7" t="s">
        <v>22</v>
      </c>
      <c r="B33" s="3">
        <v>1200</v>
      </c>
      <c r="C33" s="4"/>
    </row>
    <row r="34" spans="1:3" ht="15">
      <c r="A34" s="8" t="s">
        <v>23</v>
      </c>
      <c r="B34" s="3">
        <v>1300</v>
      </c>
      <c r="C34" s="10">
        <v>8.27</v>
      </c>
    </row>
    <row r="35" spans="1:3" ht="26.25">
      <c r="A35" s="8" t="s">
        <v>36</v>
      </c>
      <c r="B35" s="3">
        <v>1400</v>
      </c>
      <c r="C35" s="4"/>
    </row>
    <row r="36" spans="1:3" ht="15">
      <c r="A36" s="8" t="s">
        <v>24</v>
      </c>
      <c r="B36" s="3"/>
      <c r="C36" s="4"/>
    </row>
    <row r="37" spans="1:3" ht="15">
      <c r="A37" s="7" t="s">
        <v>25</v>
      </c>
      <c r="B37" s="3">
        <v>1500</v>
      </c>
      <c r="C37" s="4"/>
    </row>
    <row r="38" spans="1:3" ht="15">
      <c r="A38" s="8" t="s">
        <v>15</v>
      </c>
      <c r="B38" s="3">
        <v>1510</v>
      </c>
      <c r="C38" s="10">
        <f>C31</f>
        <v>418.62210719999996</v>
      </c>
    </row>
    <row r="39" spans="1:3" ht="15">
      <c r="A39" s="8" t="s">
        <v>26</v>
      </c>
      <c r="B39" s="3">
        <v>2000</v>
      </c>
      <c r="C39" s="10">
        <f>C34</f>
        <v>8.27</v>
      </c>
    </row>
    <row r="40" spans="1:3" ht="15">
      <c r="A40" s="7" t="s">
        <v>16</v>
      </c>
      <c r="B40" s="2">
        <v>2100</v>
      </c>
      <c r="C40" s="10">
        <f>C31/C5/12</f>
        <v>8.27</v>
      </c>
    </row>
    <row r="41" ht="15">
      <c r="A41" s="6" t="s">
        <v>27</v>
      </c>
    </row>
    <row r="42" ht="15">
      <c r="A42" s="6" t="s">
        <v>28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PageLayoutView="0" workbookViewId="0" topLeftCell="A13">
      <selection activeCell="G33" sqref="G33"/>
    </sheetView>
  </sheetViews>
  <sheetFormatPr defaultColWidth="9.140625" defaultRowHeight="15"/>
  <cols>
    <col min="1" max="1" width="60.57421875" style="6" customWidth="1"/>
    <col min="2" max="2" width="9.140625" style="0" customWidth="1"/>
    <col min="3" max="3" width="7.57421875" style="0" bestFit="1" customWidth="1"/>
  </cols>
  <sheetData>
    <row r="1" spans="1:4" ht="18.75">
      <c r="A1" s="12" t="s">
        <v>37</v>
      </c>
      <c r="B1" s="12"/>
      <c r="C1" s="12"/>
      <c r="D1" s="1"/>
    </row>
    <row r="2" spans="1:4" ht="18.75">
      <c r="A2" s="13" t="s">
        <v>41</v>
      </c>
      <c r="B2" s="13"/>
      <c r="C2" s="13"/>
      <c r="D2" s="1"/>
    </row>
    <row r="3" spans="1:3" s="6" customFormat="1" ht="26.25">
      <c r="A3" s="5"/>
      <c r="B3" s="5" t="s">
        <v>29</v>
      </c>
      <c r="C3" s="11"/>
    </row>
    <row r="4" spans="1:3" ht="15">
      <c r="A4" s="7" t="s">
        <v>35</v>
      </c>
      <c r="B4" s="3"/>
      <c r="C4" s="4"/>
    </row>
    <row r="5" spans="1:3" ht="26.25">
      <c r="A5" s="8" t="s">
        <v>33</v>
      </c>
      <c r="B5" s="3">
        <v>100</v>
      </c>
      <c r="C5" s="4">
        <v>0.8128</v>
      </c>
    </row>
    <row r="6" spans="1:3" ht="15">
      <c r="A6" s="8" t="s">
        <v>0</v>
      </c>
      <c r="B6" s="3">
        <v>200</v>
      </c>
      <c r="C6" s="4"/>
    </row>
    <row r="7" spans="1:3" ht="26.25">
      <c r="A7" s="7" t="s">
        <v>1</v>
      </c>
      <c r="B7" s="3"/>
      <c r="C7" s="4"/>
    </row>
    <row r="8" spans="1:3" ht="15">
      <c r="A8" s="7" t="s">
        <v>2</v>
      </c>
      <c r="B8" s="3">
        <v>300</v>
      </c>
      <c r="C8" s="10">
        <f>(C31-C30-C18)/3</f>
        <v>13.232384000000001</v>
      </c>
    </row>
    <row r="9" spans="1:3" ht="26.25">
      <c r="A9" s="8" t="s">
        <v>3</v>
      </c>
      <c r="B9" s="3">
        <v>310</v>
      </c>
      <c r="C9" s="10">
        <f>(C8*60/100)*69.8/100</f>
        <v>5.5417224192</v>
      </c>
    </row>
    <row r="10" spans="1:3" ht="15">
      <c r="A10" s="8" t="s">
        <v>4</v>
      </c>
      <c r="B10" s="3">
        <v>320</v>
      </c>
      <c r="C10" s="10">
        <f>C9*30.2/100</f>
        <v>1.6736001705984</v>
      </c>
    </row>
    <row r="11" spans="1:3" ht="15">
      <c r="A11" s="8" t="s">
        <v>5</v>
      </c>
      <c r="B11" s="3">
        <v>330</v>
      </c>
      <c r="C11" s="10">
        <f>C8-C9-C10</f>
        <v>6.017061410201602</v>
      </c>
    </row>
    <row r="12" spans="1:3" ht="26.25">
      <c r="A12" s="8" t="s">
        <v>6</v>
      </c>
      <c r="B12" s="3">
        <v>340</v>
      </c>
      <c r="C12" s="4"/>
    </row>
    <row r="13" spans="1:3" ht="15">
      <c r="A13" s="7" t="s">
        <v>7</v>
      </c>
      <c r="B13" s="3">
        <v>400</v>
      </c>
      <c r="C13" s="10">
        <f>C31-C30-C18-C8</f>
        <v>26.464768</v>
      </c>
    </row>
    <row r="14" spans="1:3" ht="26.25">
      <c r="A14" s="8" t="s">
        <v>30</v>
      </c>
      <c r="B14" s="3">
        <v>410</v>
      </c>
      <c r="C14" s="10">
        <f>(C13*60/100)*69.8/100</f>
        <v>11.0834448384</v>
      </c>
    </row>
    <row r="15" spans="1:3" ht="15">
      <c r="A15" s="8" t="s">
        <v>4</v>
      </c>
      <c r="B15" s="3">
        <v>420</v>
      </c>
      <c r="C15" s="10">
        <f>C14*30.2/100</f>
        <v>3.3472003411968</v>
      </c>
    </row>
    <row r="16" spans="1:3" ht="15">
      <c r="A16" s="8" t="s">
        <v>5</v>
      </c>
      <c r="B16" s="3">
        <v>430</v>
      </c>
      <c r="C16" s="10">
        <f>C13-C14-C15</f>
        <v>12.0341228204032</v>
      </c>
    </row>
    <row r="17" spans="1:3" ht="26.25">
      <c r="A17" s="8" t="s">
        <v>31</v>
      </c>
      <c r="B17" s="3">
        <v>440</v>
      </c>
      <c r="C17" s="9"/>
    </row>
    <row r="18" spans="1:3" ht="26.25">
      <c r="A18" s="7" t="s">
        <v>61</v>
      </c>
      <c r="B18" s="3">
        <v>500</v>
      </c>
      <c r="C18" s="10">
        <f>C5*1.5*12</f>
        <v>14.630399999999998</v>
      </c>
    </row>
    <row r="19" spans="1:3" ht="26.25">
      <c r="A19" s="8" t="s">
        <v>8</v>
      </c>
      <c r="B19" s="3">
        <v>510</v>
      </c>
      <c r="C19" s="10">
        <f>(C18*60/100)*69.8/100</f>
        <v>6.127211519999999</v>
      </c>
    </row>
    <row r="20" spans="1:3" ht="15">
      <c r="A20" s="8" t="s">
        <v>9</v>
      </c>
      <c r="B20" s="3">
        <v>520</v>
      </c>
      <c r="C20" s="10">
        <f>C18*30.2/100</f>
        <v>4.4183807999999996</v>
      </c>
    </row>
    <row r="21" spans="1:3" ht="15">
      <c r="A21" s="8" t="s">
        <v>5</v>
      </c>
      <c r="B21" s="3">
        <v>530</v>
      </c>
      <c r="C21" s="10">
        <f>C18-C19-C20</f>
        <v>4.084807679999999</v>
      </c>
    </row>
    <row r="22" spans="1:3" ht="15">
      <c r="A22" s="8" t="s">
        <v>10</v>
      </c>
      <c r="B22" s="3">
        <v>540</v>
      </c>
      <c r="C22" s="10"/>
    </row>
    <row r="23" spans="1:3" ht="15">
      <c r="A23" s="8" t="s">
        <v>11</v>
      </c>
      <c r="B23" s="3">
        <v>550</v>
      </c>
      <c r="C23" s="10"/>
    </row>
    <row r="24" spans="1:3" ht="26.25">
      <c r="A24" s="8" t="s">
        <v>32</v>
      </c>
      <c r="B24" s="3">
        <v>560</v>
      </c>
      <c r="C24" s="10"/>
    </row>
    <row r="25" spans="1:3" ht="15">
      <c r="A25" s="7" t="s">
        <v>17</v>
      </c>
      <c r="B25" s="3">
        <v>600</v>
      </c>
      <c r="C25" s="10"/>
    </row>
    <row r="26" spans="1:3" ht="15">
      <c r="A26" s="7" t="s">
        <v>18</v>
      </c>
      <c r="B26" s="3">
        <v>700</v>
      </c>
      <c r="C26" s="9"/>
    </row>
    <row r="27" spans="1:3" ht="15">
      <c r="A27" s="8" t="s">
        <v>12</v>
      </c>
      <c r="B27" s="3">
        <v>710</v>
      </c>
      <c r="C27" s="9"/>
    </row>
    <row r="28" spans="1:3" ht="15">
      <c r="A28" s="8" t="s">
        <v>13</v>
      </c>
      <c r="B28" s="3">
        <v>720</v>
      </c>
      <c r="C28" s="9"/>
    </row>
    <row r="29" spans="1:3" ht="15">
      <c r="A29" s="8" t="s">
        <v>14</v>
      </c>
      <c r="B29" s="3">
        <v>730</v>
      </c>
      <c r="C29" s="9"/>
    </row>
    <row r="30" spans="1:3" ht="15">
      <c r="A30" s="7" t="s">
        <v>20</v>
      </c>
      <c r="B30" s="3">
        <v>800</v>
      </c>
      <c r="C30" s="10">
        <f>C5*1.2*12</f>
        <v>11.70432</v>
      </c>
    </row>
    <row r="31" spans="1:3" ht="15">
      <c r="A31" s="7" t="s">
        <v>19</v>
      </c>
      <c r="B31" s="3">
        <v>1000</v>
      </c>
      <c r="C31" s="10">
        <f>C34*C5*12</f>
        <v>66.03187199999999</v>
      </c>
    </row>
    <row r="32" spans="1:3" ht="15">
      <c r="A32" s="7" t="s">
        <v>21</v>
      </c>
      <c r="B32" s="3">
        <v>1100</v>
      </c>
      <c r="C32" s="4"/>
    </row>
    <row r="33" spans="1:3" ht="15">
      <c r="A33" s="7" t="s">
        <v>22</v>
      </c>
      <c r="B33" s="3">
        <v>1200</v>
      </c>
      <c r="C33" s="4"/>
    </row>
    <row r="34" spans="1:3" ht="15">
      <c r="A34" s="8" t="s">
        <v>23</v>
      </c>
      <c r="B34" s="3">
        <v>1300</v>
      </c>
      <c r="C34" s="10">
        <v>6.77</v>
      </c>
    </row>
    <row r="35" spans="1:3" ht="26.25">
      <c r="A35" s="8" t="s">
        <v>36</v>
      </c>
      <c r="B35" s="3">
        <v>1400</v>
      </c>
      <c r="C35" s="4"/>
    </row>
    <row r="36" spans="1:3" ht="15">
      <c r="A36" s="8" t="s">
        <v>24</v>
      </c>
      <c r="B36" s="3"/>
      <c r="C36" s="4"/>
    </row>
    <row r="37" spans="1:3" ht="15">
      <c r="A37" s="7" t="s">
        <v>25</v>
      </c>
      <c r="B37" s="3">
        <v>1500</v>
      </c>
      <c r="C37" s="4"/>
    </row>
    <row r="38" spans="1:3" ht="15">
      <c r="A38" s="8" t="s">
        <v>15</v>
      </c>
      <c r="B38" s="3">
        <v>1510</v>
      </c>
      <c r="C38" s="10">
        <f>C31</f>
        <v>66.03187199999999</v>
      </c>
    </row>
    <row r="39" spans="1:3" ht="15">
      <c r="A39" s="8" t="s">
        <v>26</v>
      </c>
      <c r="B39" s="3">
        <v>2000</v>
      </c>
      <c r="C39" s="10">
        <f>C34</f>
        <v>6.77</v>
      </c>
    </row>
    <row r="40" spans="1:3" ht="15">
      <c r="A40" s="7" t="s">
        <v>16</v>
      </c>
      <c r="B40" s="2">
        <v>2100</v>
      </c>
      <c r="C40" s="10">
        <f>C31/C5/12</f>
        <v>6.77</v>
      </c>
    </row>
    <row r="41" ht="15">
      <c r="A41" s="6" t="s">
        <v>27</v>
      </c>
    </row>
    <row r="42" ht="15">
      <c r="A42" s="6" t="s">
        <v>28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PageLayoutView="0" workbookViewId="0" topLeftCell="A13">
      <selection activeCell="F40" sqref="F40"/>
    </sheetView>
  </sheetViews>
  <sheetFormatPr defaultColWidth="9.140625" defaultRowHeight="15"/>
  <cols>
    <col min="1" max="1" width="60.57421875" style="6" customWidth="1"/>
    <col min="2" max="2" width="9.140625" style="0" customWidth="1"/>
    <col min="3" max="3" width="7.00390625" style="0" bestFit="1" customWidth="1"/>
  </cols>
  <sheetData>
    <row r="1" spans="1:4" ht="18.75">
      <c r="A1" s="12" t="s">
        <v>37</v>
      </c>
      <c r="B1" s="12"/>
      <c r="C1" s="12"/>
      <c r="D1" s="1"/>
    </row>
    <row r="2" spans="1:4" ht="18.75">
      <c r="A2" s="13" t="s">
        <v>42</v>
      </c>
      <c r="B2" s="13"/>
      <c r="C2" s="13"/>
      <c r="D2" s="1"/>
    </row>
    <row r="3" spans="1:3" s="6" customFormat="1" ht="26.25">
      <c r="A3" s="5"/>
      <c r="B3" s="5" t="s">
        <v>29</v>
      </c>
      <c r="C3" s="11"/>
    </row>
    <row r="4" spans="1:3" ht="15">
      <c r="A4" s="7" t="s">
        <v>35</v>
      </c>
      <c r="B4" s="3"/>
      <c r="C4" s="4"/>
    </row>
    <row r="5" spans="1:3" ht="26.25">
      <c r="A5" s="8" t="s">
        <v>33</v>
      </c>
      <c r="B5" s="3">
        <v>100</v>
      </c>
      <c r="C5" s="4">
        <v>0.4998</v>
      </c>
    </row>
    <row r="6" spans="1:3" ht="15">
      <c r="A6" s="8" t="s">
        <v>0</v>
      </c>
      <c r="B6" s="3">
        <v>200</v>
      </c>
      <c r="C6" s="4"/>
    </row>
    <row r="7" spans="1:3" ht="26.25">
      <c r="A7" s="7" t="s">
        <v>1</v>
      </c>
      <c r="B7" s="3"/>
      <c r="C7" s="4"/>
    </row>
    <row r="8" spans="1:3" ht="15">
      <c r="A8" s="7" t="s">
        <v>2</v>
      </c>
      <c r="B8" s="3">
        <v>300</v>
      </c>
      <c r="C8" s="10">
        <f>(C31-C30-C18)/3</f>
        <v>11.135544000000001</v>
      </c>
    </row>
    <row r="9" spans="1:3" ht="26.25">
      <c r="A9" s="8" t="s">
        <v>3</v>
      </c>
      <c r="B9" s="3">
        <v>310</v>
      </c>
      <c r="C9" s="10">
        <f>(C8*60/100)*69.8/100</f>
        <v>4.6635658272</v>
      </c>
    </row>
    <row r="10" spans="1:3" ht="15">
      <c r="A10" s="8" t="s">
        <v>4</v>
      </c>
      <c r="B10" s="3">
        <v>320</v>
      </c>
      <c r="C10" s="10">
        <f>C9*30.2/100</f>
        <v>1.4083968798144</v>
      </c>
    </row>
    <row r="11" spans="1:3" ht="15">
      <c r="A11" s="8" t="s">
        <v>5</v>
      </c>
      <c r="B11" s="3">
        <v>330</v>
      </c>
      <c r="C11" s="10">
        <f>C8-C9-C10</f>
        <v>5.063581292985601</v>
      </c>
    </row>
    <row r="12" spans="1:3" ht="26.25">
      <c r="A12" s="8" t="s">
        <v>6</v>
      </c>
      <c r="B12" s="3">
        <v>340</v>
      </c>
      <c r="C12" s="4"/>
    </row>
    <row r="13" spans="1:3" ht="15">
      <c r="A13" s="7" t="s">
        <v>7</v>
      </c>
      <c r="B13" s="3">
        <v>400</v>
      </c>
      <c r="C13" s="10">
        <f>C31-C30-C18-C8</f>
        <v>22.271088</v>
      </c>
    </row>
    <row r="14" spans="1:3" ht="26.25">
      <c r="A14" s="8" t="s">
        <v>30</v>
      </c>
      <c r="B14" s="3">
        <v>410</v>
      </c>
      <c r="C14" s="10">
        <f>(C13*60/100)*69.8/100</f>
        <v>9.327131654399999</v>
      </c>
    </row>
    <row r="15" spans="1:3" ht="15">
      <c r="A15" s="8" t="s">
        <v>4</v>
      </c>
      <c r="B15" s="3">
        <v>420</v>
      </c>
      <c r="C15" s="10">
        <f>C14*30.2/100</f>
        <v>2.8167937596287995</v>
      </c>
    </row>
    <row r="16" spans="1:3" ht="15">
      <c r="A16" s="8" t="s">
        <v>5</v>
      </c>
      <c r="B16" s="3">
        <v>430</v>
      </c>
      <c r="C16" s="10">
        <f>C13-C14-C15</f>
        <v>10.1271625859712</v>
      </c>
    </row>
    <row r="17" spans="1:3" ht="26.25">
      <c r="A17" s="8" t="s">
        <v>31</v>
      </c>
      <c r="B17" s="3">
        <v>440</v>
      </c>
      <c r="C17" s="9"/>
    </row>
    <row r="18" spans="1:3" ht="26.25">
      <c r="A18" s="7" t="s">
        <v>40</v>
      </c>
      <c r="B18" s="3">
        <v>500</v>
      </c>
      <c r="C18" s="10">
        <v>0</v>
      </c>
    </row>
    <row r="19" spans="1:3" ht="26.25">
      <c r="A19" s="8" t="s">
        <v>8</v>
      </c>
      <c r="B19" s="3">
        <v>510</v>
      </c>
      <c r="C19" s="10">
        <f>C18-C21-C20</f>
        <v>0</v>
      </c>
    </row>
    <row r="20" spans="1:3" ht="15">
      <c r="A20" s="8" t="s">
        <v>9</v>
      </c>
      <c r="B20" s="3">
        <v>520</v>
      </c>
      <c r="C20" s="10">
        <f>(C18-C21)*34/100</f>
        <v>0</v>
      </c>
    </row>
    <row r="21" spans="1:3" ht="15">
      <c r="A21" s="8" t="s">
        <v>5</v>
      </c>
      <c r="B21" s="3">
        <v>530</v>
      </c>
      <c r="C21" s="10">
        <f>C18/100*10</f>
        <v>0</v>
      </c>
    </row>
    <row r="22" spans="1:3" ht="15">
      <c r="A22" s="8" t="s">
        <v>10</v>
      </c>
      <c r="B22" s="3">
        <v>540</v>
      </c>
      <c r="C22" s="10"/>
    </row>
    <row r="23" spans="1:3" ht="15">
      <c r="A23" s="8" t="s">
        <v>11</v>
      </c>
      <c r="B23" s="3">
        <v>550</v>
      </c>
      <c r="C23" s="10"/>
    </row>
    <row r="24" spans="1:3" ht="26.25">
      <c r="A24" s="8" t="s">
        <v>32</v>
      </c>
      <c r="B24" s="3">
        <v>560</v>
      </c>
      <c r="C24" s="10"/>
    </row>
    <row r="25" spans="1:3" ht="15">
      <c r="A25" s="7" t="s">
        <v>17</v>
      </c>
      <c r="B25" s="3">
        <v>600</v>
      </c>
      <c r="C25" s="10"/>
    </row>
    <row r="26" spans="1:3" ht="15">
      <c r="A26" s="7" t="s">
        <v>18</v>
      </c>
      <c r="B26" s="3">
        <v>700</v>
      </c>
      <c r="C26" s="9"/>
    </row>
    <row r="27" spans="1:3" ht="15">
      <c r="A27" s="8" t="s">
        <v>12</v>
      </c>
      <c r="B27" s="3">
        <v>710</v>
      </c>
      <c r="C27" s="9"/>
    </row>
    <row r="28" spans="1:3" ht="15">
      <c r="A28" s="8" t="s">
        <v>13</v>
      </c>
      <c r="B28" s="3">
        <v>720</v>
      </c>
      <c r="C28" s="9"/>
    </row>
    <row r="29" spans="1:3" ht="15">
      <c r="A29" s="8" t="s">
        <v>14</v>
      </c>
      <c r="B29" s="3">
        <v>730</v>
      </c>
      <c r="C29" s="9"/>
    </row>
    <row r="30" spans="1:3" ht="15">
      <c r="A30" s="7" t="s">
        <v>20</v>
      </c>
      <c r="B30" s="3">
        <v>800</v>
      </c>
      <c r="C30" s="10">
        <f>C5*1.2*12</f>
        <v>7.19712</v>
      </c>
    </row>
    <row r="31" spans="1:3" ht="15">
      <c r="A31" s="7" t="s">
        <v>19</v>
      </c>
      <c r="B31" s="3">
        <v>1000</v>
      </c>
      <c r="C31" s="10">
        <f>C34*C5*12</f>
        <v>40.603752</v>
      </c>
    </row>
    <row r="32" spans="1:3" ht="15">
      <c r="A32" s="7" t="s">
        <v>21</v>
      </c>
      <c r="B32" s="3">
        <v>1100</v>
      </c>
      <c r="C32" s="4"/>
    </row>
    <row r="33" spans="1:3" ht="15">
      <c r="A33" s="7" t="s">
        <v>22</v>
      </c>
      <c r="B33" s="3">
        <v>1200</v>
      </c>
      <c r="C33" s="4"/>
    </row>
    <row r="34" spans="1:3" ht="15">
      <c r="A34" s="8" t="s">
        <v>23</v>
      </c>
      <c r="B34" s="3">
        <v>1300</v>
      </c>
      <c r="C34" s="10">
        <v>6.77</v>
      </c>
    </row>
    <row r="35" spans="1:3" ht="26.25">
      <c r="A35" s="8" t="s">
        <v>36</v>
      </c>
      <c r="B35" s="3">
        <v>1400</v>
      </c>
      <c r="C35" s="4"/>
    </row>
    <row r="36" spans="1:3" ht="15">
      <c r="A36" s="8" t="s">
        <v>24</v>
      </c>
      <c r="B36" s="3"/>
      <c r="C36" s="4"/>
    </row>
    <row r="37" spans="1:3" ht="15">
      <c r="A37" s="7" t="s">
        <v>25</v>
      </c>
      <c r="B37" s="3">
        <v>1500</v>
      </c>
      <c r="C37" s="4"/>
    </row>
    <row r="38" spans="1:3" ht="15">
      <c r="A38" s="8" t="s">
        <v>15</v>
      </c>
      <c r="B38" s="3">
        <v>1510</v>
      </c>
      <c r="C38" s="10">
        <f>C31</f>
        <v>40.603752</v>
      </c>
    </row>
    <row r="39" spans="1:3" ht="15">
      <c r="A39" s="8" t="s">
        <v>26</v>
      </c>
      <c r="B39" s="3">
        <v>2000</v>
      </c>
      <c r="C39" s="10">
        <f>C34</f>
        <v>6.77</v>
      </c>
    </row>
    <row r="40" spans="1:3" ht="15">
      <c r="A40" s="7" t="s">
        <v>16</v>
      </c>
      <c r="B40" s="2">
        <v>2100</v>
      </c>
      <c r="C40" s="10">
        <f>C31/C5/12</f>
        <v>6.77</v>
      </c>
    </row>
    <row r="41" ht="15">
      <c r="A41" s="6" t="s">
        <v>27</v>
      </c>
    </row>
    <row r="42" ht="15">
      <c r="A42" s="6" t="s">
        <v>28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PageLayoutView="0" workbookViewId="0" topLeftCell="A1">
      <selection activeCell="C8" sqref="C8:C16"/>
    </sheetView>
  </sheetViews>
  <sheetFormatPr defaultColWidth="9.140625" defaultRowHeight="15"/>
  <cols>
    <col min="1" max="1" width="60.57421875" style="6" customWidth="1"/>
    <col min="2" max="2" width="9.140625" style="0" customWidth="1"/>
    <col min="3" max="3" width="7.00390625" style="0" bestFit="1" customWidth="1"/>
  </cols>
  <sheetData>
    <row r="1" spans="1:4" ht="18.75">
      <c r="A1" s="12" t="s">
        <v>37</v>
      </c>
      <c r="B1" s="12"/>
      <c r="C1" s="12"/>
      <c r="D1" s="1"/>
    </row>
    <row r="2" spans="1:4" ht="18.75">
      <c r="A2" s="13" t="s">
        <v>59</v>
      </c>
      <c r="B2" s="13"/>
      <c r="C2" s="13"/>
      <c r="D2" s="1"/>
    </row>
    <row r="3" spans="1:3" s="6" customFormat="1" ht="26.25">
      <c r="A3" s="5"/>
      <c r="B3" s="5" t="s">
        <v>29</v>
      </c>
      <c r="C3" s="11"/>
    </row>
    <row r="4" spans="1:3" ht="15">
      <c r="A4" s="7" t="s">
        <v>35</v>
      </c>
      <c r="B4" s="3"/>
      <c r="C4" s="4"/>
    </row>
    <row r="5" spans="1:3" ht="26.25">
      <c r="A5" s="8" t="s">
        <v>33</v>
      </c>
      <c r="B5" s="3">
        <v>100</v>
      </c>
      <c r="C5" s="4">
        <v>0.5589</v>
      </c>
    </row>
    <row r="6" spans="1:3" ht="15">
      <c r="A6" s="8" t="s">
        <v>0</v>
      </c>
      <c r="B6" s="3">
        <v>200</v>
      </c>
      <c r="C6" s="4"/>
    </row>
    <row r="7" spans="1:3" ht="26.25">
      <c r="A7" s="7" t="s">
        <v>1</v>
      </c>
      <c r="B7" s="3"/>
      <c r="C7" s="4"/>
    </row>
    <row r="8" spans="1:3" ht="15">
      <c r="A8" s="7" t="s">
        <v>2</v>
      </c>
      <c r="B8" s="3">
        <v>300</v>
      </c>
      <c r="C8" s="10">
        <f>(C31-C30-C18)/3</f>
        <v>12.2958</v>
      </c>
    </row>
    <row r="9" spans="1:3" ht="26.25">
      <c r="A9" s="8" t="s">
        <v>3</v>
      </c>
      <c r="B9" s="3">
        <v>310</v>
      </c>
      <c r="C9" s="10">
        <f>(C8*60/100)*69.8/100</f>
        <v>5.1494810399999995</v>
      </c>
    </row>
    <row r="10" spans="1:3" ht="15">
      <c r="A10" s="8" t="s">
        <v>4</v>
      </c>
      <c r="B10" s="3">
        <v>320</v>
      </c>
      <c r="C10" s="10">
        <f>C9*30.2/100</f>
        <v>1.5551432740799997</v>
      </c>
    </row>
    <row r="11" spans="1:3" ht="15">
      <c r="A11" s="8" t="s">
        <v>5</v>
      </c>
      <c r="B11" s="3">
        <v>330</v>
      </c>
      <c r="C11" s="10">
        <f>C8-C9-C10</f>
        <v>5.591175685920001</v>
      </c>
    </row>
    <row r="12" spans="1:3" ht="26.25">
      <c r="A12" s="8" t="s">
        <v>6</v>
      </c>
      <c r="B12" s="3">
        <v>340</v>
      </c>
      <c r="C12" s="4"/>
    </row>
    <row r="13" spans="1:3" ht="15">
      <c r="A13" s="7" t="s">
        <v>7</v>
      </c>
      <c r="B13" s="3">
        <v>400</v>
      </c>
      <c r="C13" s="10">
        <f>C31-C30-C18-C8</f>
        <v>24.5916</v>
      </c>
    </row>
    <row r="14" spans="1:3" ht="26.25">
      <c r="A14" s="8" t="s">
        <v>30</v>
      </c>
      <c r="B14" s="3">
        <v>410</v>
      </c>
      <c r="C14" s="10">
        <f>(C13*60/100)*69.8/100</f>
        <v>10.298962079999999</v>
      </c>
    </row>
    <row r="15" spans="1:3" ht="15">
      <c r="A15" s="8" t="s">
        <v>4</v>
      </c>
      <c r="B15" s="3">
        <v>420</v>
      </c>
      <c r="C15" s="10">
        <f>C14*30.2/100</f>
        <v>3.1102865481599995</v>
      </c>
    </row>
    <row r="16" spans="1:3" ht="15">
      <c r="A16" s="8" t="s">
        <v>5</v>
      </c>
      <c r="B16" s="3">
        <v>430</v>
      </c>
      <c r="C16" s="10">
        <f>C13-C14-C15</f>
        <v>11.182351371840001</v>
      </c>
    </row>
    <row r="17" spans="1:3" ht="26.25">
      <c r="A17" s="8" t="s">
        <v>31</v>
      </c>
      <c r="B17" s="3">
        <v>440</v>
      </c>
      <c r="C17" s="9"/>
    </row>
    <row r="18" spans="1:3" ht="26.25">
      <c r="A18" s="7" t="s">
        <v>40</v>
      </c>
      <c r="B18" s="3">
        <v>500</v>
      </c>
      <c r="C18" s="10">
        <v>0</v>
      </c>
    </row>
    <row r="19" spans="1:3" ht="26.25">
      <c r="A19" s="8" t="s">
        <v>8</v>
      </c>
      <c r="B19" s="3">
        <v>510</v>
      </c>
      <c r="C19" s="10">
        <f>C18-C21-C20</f>
        <v>0</v>
      </c>
    </row>
    <row r="20" spans="1:3" ht="15">
      <c r="A20" s="8" t="s">
        <v>9</v>
      </c>
      <c r="B20" s="3">
        <v>520</v>
      </c>
      <c r="C20" s="10">
        <f>(C18-C21)*34/100</f>
        <v>0</v>
      </c>
    </row>
    <row r="21" spans="1:3" ht="15">
      <c r="A21" s="8" t="s">
        <v>5</v>
      </c>
      <c r="B21" s="3">
        <v>530</v>
      </c>
      <c r="C21" s="10">
        <f>C18/100*10</f>
        <v>0</v>
      </c>
    </row>
    <row r="22" spans="1:3" ht="15">
      <c r="A22" s="8" t="s">
        <v>10</v>
      </c>
      <c r="B22" s="3">
        <v>540</v>
      </c>
      <c r="C22" s="10"/>
    </row>
    <row r="23" spans="1:3" ht="15">
      <c r="A23" s="8" t="s">
        <v>11</v>
      </c>
      <c r="B23" s="3">
        <v>550</v>
      </c>
      <c r="C23" s="10"/>
    </row>
    <row r="24" spans="1:3" ht="26.25">
      <c r="A24" s="8" t="s">
        <v>32</v>
      </c>
      <c r="B24" s="3">
        <v>560</v>
      </c>
      <c r="C24" s="10"/>
    </row>
    <row r="25" spans="1:3" ht="15">
      <c r="A25" s="7" t="s">
        <v>17</v>
      </c>
      <c r="B25" s="3">
        <v>600</v>
      </c>
      <c r="C25" s="10"/>
    </row>
    <row r="26" spans="1:3" ht="15">
      <c r="A26" s="7" t="s">
        <v>18</v>
      </c>
      <c r="B26" s="3">
        <v>700</v>
      </c>
      <c r="C26" s="9"/>
    </row>
    <row r="27" spans="1:3" ht="15">
      <c r="A27" s="8" t="s">
        <v>12</v>
      </c>
      <c r="B27" s="3">
        <v>710</v>
      </c>
      <c r="C27" s="9"/>
    </row>
    <row r="28" spans="1:3" ht="15">
      <c r="A28" s="8" t="s">
        <v>13</v>
      </c>
      <c r="B28" s="3">
        <v>720</v>
      </c>
      <c r="C28" s="9"/>
    </row>
    <row r="29" spans="1:3" ht="15">
      <c r="A29" s="8" t="s">
        <v>14</v>
      </c>
      <c r="B29" s="3">
        <v>730</v>
      </c>
      <c r="C29" s="9"/>
    </row>
    <row r="30" spans="1:3" ht="15">
      <c r="A30" s="7" t="s">
        <v>20</v>
      </c>
      <c r="B30" s="3">
        <v>800</v>
      </c>
      <c r="C30" s="10">
        <f>C5*1.2*12</f>
        <v>8.04816</v>
      </c>
    </row>
    <row r="31" spans="1:3" ht="15">
      <c r="A31" s="7" t="s">
        <v>19</v>
      </c>
      <c r="B31" s="3">
        <v>1000</v>
      </c>
      <c r="C31" s="10">
        <f>C34*C5*12</f>
        <v>44.935559999999995</v>
      </c>
    </row>
    <row r="32" spans="1:3" ht="15">
      <c r="A32" s="7" t="s">
        <v>21</v>
      </c>
      <c r="B32" s="3">
        <v>1100</v>
      </c>
      <c r="C32" s="4"/>
    </row>
    <row r="33" spans="1:3" ht="15">
      <c r="A33" s="7" t="s">
        <v>22</v>
      </c>
      <c r="B33" s="3">
        <v>1200</v>
      </c>
      <c r="C33" s="4"/>
    </row>
    <row r="34" spans="1:3" ht="15">
      <c r="A34" s="8" t="s">
        <v>23</v>
      </c>
      <c r="B34" s="3">
        <v>1300</v>
      </c>
      <c r="C34" s="10">
        <v>6.7</v>
      </c>
    </row>
    <row r="35" spans="1:3" ht="26.25">
      <c r="A35" s="8" t="s">
        <v>36</v>
      </c>
      <c r="B35" s="3">
        <v>1400</v>
      </c>
      <c r="C35" s="4"/>
    </row>
    <row r="36" spans="1:3" ht="15">
      <c r="A36" s="8" t="s">
        <v>24</v>
      </c>
      <c r="B36" s="3"/>
      <c r="C36" s="4"/>
    </row>
    <row r="37" spans="1:3" ht="15">
      <c r="A37" s="7" t="s">
        <v>25</v>
      </c>
      <c r="B37" s="3">
        <v>1500</v>
      </c>
      <c r="C37" s="4"/>
    </row>
    <row r="38" spans="1:3" ht="15">
      <c r="A38" s="8" t="s">
        <v>15</v>
      </c>
      <c r="B38" s="3">
        <v>1510</v>
      </c>
      <c r="C38" s="10">
        <f>C31</f>
        <v>44.935559999999995</v>
      </c>
    </row>
    <row r="39" spans="1:3" ht="15">
      <c r="A39" s="8" t="s">
        <v>26</v>
      </c>
      <c r="B39" s="3">
        <v>2000</v>
      </c>
      <c r="C39" s="10">
        <f>C34</f>
        <v>6.7</v>
      </c>
    </row>
    <row r="40" spans="1:3" ht="15">
      <c r="A40" s="7" t="s">
        <v>16</v>
      </c>
      <c r="B40" s="2">
        <v>2100</v>
      </c>
      <c r="C40" s="10">
        <f>C31/C5/12</f>
        <v>6.699999999999999</v>
      </c>
    </row>
    <row r="41" ht="15">
      <c r="A41" s="6" t="s">
        <v>27</v>
      </c>
    </row>
    <row r="42" ht="15">
      <c r="A42" s="6" t="s">
        <v>28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PageLayoutView="0" workbookViewId="0" topLeftCell="A1">
      <selection activeCell="C8" sqref="C8:C21"/>
    </sheetView>
  </sheetViews>
  <sheetFormatPr defaultColWidth="9.140625" defaultRowHeight="15"/>
  <cols>
    <col min="1" max="1" width="60.57421875" style="6" customWidth="1"/>
    <col min="2" max="2" width="9.140625" style="0" customWidth="1"/>
    <col min="3" max="3" width="8.00390625" style="0" bestFit="1" customWidth="1"/>
  </cols>
  <sheetData>
    <row r="1" spans="1:4" ht="18.75">
      <c r="A1" s="12" t="s">
        <v>37</v>
      </c>
      <c r="B1" s="12"/>
      <c r="C1" s="12"/>
      <c r="D1" s="1"/>
    </row>
    <row r="2" spans="1:4" ht="18.75">
      <c r="A2" s="13" t="s">
        <v>43</v>
      </c>
      <c r="B2" s="13"/>
      <c r="C2" s="13"/>
      <c r="D2" s="1"/>
    </row>
    <row r="3" spans="1:3" s="6" customFormat="1" ht="26.25">
      <c r="A3" s="5"/>
      <c r="B3" s="5" t="s">
        <v>29</v>
      </c>
      <c r="C3" s="11"/>
    </row>
    <row r="4" spans="1:3" ht="15">
      <c r="A4" s="7" t="s">
        <v>35</v>
      </c>
      <c r="B4" s="3"/>
      <c r="C4" s="4"/>
    </row>
    <row r="5" spans="1:3" ht="26.25">
      <c r="A5" s="8" t="s">
        <v>33</v>
      </c>
      <c r="B5" s="3">
        <v>100</v>
      </c>
      <c r="C5" s="4">
        <v>8.6783</v>
      </c>
    </row>
    <row r="6" spans="1:3" ht="15">
      <c r="A6" s="8" t="s">
        <v>0</v>
      </c>
      <c r="B6" s="3">
        <v>200</v>
      </c>
      <c r="C6" s="4"/>
    </row>
    <row r="7" spans="1:3" ht="26.25">
      <c r="A7" s="7" t="s">
        <v>1</v>
      </c>
      <c r="B7" s="3"/>
      <c r="C7" s="4"/>
    </row>
    <row r="8" spans="1:3" ht="15">
      <c r="A8" s="7" t="s">
        <v>2</v>
      </c>
      <c r="B8" s="3">
        <v>300</v>
      </c>
      <c r="C8" s="10">
        <f>(C31-C30-C18)/3</f>
        <v>138.15853599999997</v>
      </c>
    </row>
    <row r="9" spans="1:3" ht="26.25">
      <c r="A9" s="8" t="s">
        <v>3</v>
      </c>
      <c r="B9" s="3">
        <v>310</v>
      </c>
      <c r="C9" s="10">
        <f>(C8*60/100)*69.8/100</f>
        <v>57.860794876799986</v>
      </c>
    </row>
    <row r="10" spans="1:3" ht="15">
      <c r="A10" s="8" t="s">
        <v>4</v>
      </c>
      <c r="B10" s="3">
        <v>320</v>
      </c>
      <c r="C10" s="10">
        <f>C9*30.2/100</f>
        <v>17.473960052793597</v>
      </c>
    </row>
    <row r="11" spans="1:3" ht="15">
      <c r="A11" s="8" t="s">
        <v>5</v>
      </c>
      <c r="B11" s="3">
        <v>330</v>
      </c>
      <c r="C11" s="10">
        <f>C8-C9-C10</f>
        <v>62.82378107040638</v>
      </c>
    </row>
    <row r="12" spans="1:3" ht="26.25">
      <c r="A12" s="8" t="s">
        <v>6</v>
      </c>
      <c r="B12" s="3">
        <v>340</v>
      </c>
      <c r="C12" s="4"/>
    </row>
    <row r="13" spans="1:3" ht="15">
      <c r="A13" s="7" t="s">
        <v>7</v>
      </c>
      <c r="B13" s="3">
        <v>400</v>
      </c>
      <c r="C13" s="10">
        <f>C31-C30-C18-C8</f>
        <v>276.31707199999994</v>
      </c>
    </row>
    <row r="14" spans="1:3" ht="26.25">
      <c r="A14" s="8" t="s">
        <v>30</v>
      </c>
      <c r="B14" s="3">
        <v>410</v>
      </c>
      <c r="C14" s="10">
        <f>(C13*60/100)*69.8/100</f>
        <v>115.72158975359997</v>
      </c>
    </row>
    <row r="15" spans="1:3" ht="15">
      <c r="A15" s="8" t="s">
        <v>4</v>
      </c>
      <c r="B15" s="3">
        <v>420</v>
      </c>
      <c r="C15" s="10">
        <f>C14*30.2/100</f>
        <v>34.947920105587194</v>
      </c>
    </row>
    <row r="16" spans="1:3" ht="15">
      <c r="A16" s="8" t="s">
        <v>5</v>
      </c>
      <c r="B16" s="3">
        <v>430</v>
      </c>
      <c r="C16" s="10">
        <f>C13-C14-C15</f>
        <v>125.64756214081277</v>
      </c>
    </row>
    <row r="17" spans="1:3" ht="26.25">
      <c r="A17" s="8" t="s">
        <v>31</v>
      </c>
      <c r="B17" s="3">
        <v>440</v>
      </c>
      <c r="C17" s="9"/>
    </row>
    <row r="18" spans="1:3" ht="26.25">
      <c r="A18" s="7" t="s">
        <v>61</v>
      </c>
      <c r="B18" s="3">
        <v>500</v>
      </c>
      <c r="C18" s="10">
        <f>C5*1.5*12</f>
        <v>156.20940000000002</v>
      </c>
    </row>
    <row r="19" spans="1:3" ht="26.25">
      <c r="A19" s="8" t="s">
        <v>8</v>
      </c>
      <c r="B19" s="3">
        <v>510</v>
      </c>
      <c r="C19" s="10">
        <f>(C18*60/100)*69.8/100</f>
        <v>65.42049671999999</v>
      </c>
    </row>
    <row r="20" spans="1:3" ht="15">
      <c r="A20" s="8" t="s">
        <v>9</v>
      </c>
      <c r="B20" s="3">
        <v>520</v>
      </c>
      <c r="C20" s="10">
        <f>C18*30.2/100</f>
        <v>47.17523880000001</v>
      </c>
    </row>
    <row r="21" spans="1:3" ht="15">
      <c r="A21" s="8" t="s">
        <v>5</v>
      </c>
      <c r="B21" s="3">
        <v>530</v>
      </c>
      <c r="C21" s="10">
        <f>C18-C19-C20</f>
        <v>43.61366448000002</v>
      </c>
    </row>
    <row r="22" spans="1:3" ht="15">
      <c r="A22" s="8" t="s">
        <v>10</v>
      </c>
      <c r="B22" s="3">
        <v>540</v>
      </c>
      <c r="C22" s="10"/>
    </row>
    <row r="23" spans="1:3" ht="15">
      <c r="A23" s="8" t="s">
        <v>11</v>
      </c>
      <c r="B23" s="3">
        <v>550</v>
      </c>
      <c r="C23" s="10"/>
    </row>
    <row r="24" spans="1:3" ht="26.25">
      <c r="A24" s="8" t="s">
        <v>32</v>
      </c>
      <c r="B24" s="3">
        <v>560</v>
      </c>
      <c r="C24" s="10"/>
    </row>
    <row r="25" spans="1:3" ht="15">
      <c r="A25" s="7" t="s">
        <v>17</v>
      </c>
      <c r="B25" s="3">
        <v>600</v>
      </c>
      <c r="C25" s="10"/>
    </row>
    <row r="26" spans="1:3" ht="15">
      <c r="A26" s="7" t="s">
        <v>18</v>
      </c>
      <c r="B26" s="3">
        <v>700</v>
      </c>
      <c r="C26" s="9"/>
    </row>
    <row r="27" spans="1:3" ht="15">
      <c r="A27" s="8" t="s">
        <v>12</v>
      </c>
      <c r="B27" s="3">
        <v>710</v>
      </c>
      <c r="C27" s="9"/>
    </row>
    <row r="28" spans="1:3" ht="15">
      <c r="A28" s="8" t="s">
        <v>13</v>
      </c>
      <c r="B28" s="3">
        <v>720</v>
      </c>
      <c r="C28" s="9"/>
    </row>
    <row r="29" spans="1:3" ht="15">
      <c r="A29" s="8" t="s">
        <v>14</v>
      </c>
      <c r="B29" s="3">
        <v>730</v>
      </c>
      <c r="C29" s="9"/>
    </row>
    <row r="30" spans="1:3" ht="15">
      <c r="A30" s="7" t="s">
        <v>20</v>
      </c>
      <c r="B30" s="3">
        <v>800</v>
      </c>
      <c r="C30" s="10">
        <f>C5*1.2*12</f>
        <v>124.96752</v>
      </c>
    </row>
    <row r="31" spans="1:3" ht="15">
      <c r="A31" s="7" t="s">
        <v>19</v>
      </c>
      <c r="B31" s="3">
        <v>1000</v>
      </c>
      <c r="C31" s="10">
        <f>C34*C5*12</f>
        <v>695.652528</v>
      </c>
    </row>
    <row r="32" spans="1:3" ht="15">
      <c r="A32" s="7" t="s">
        <v>21</v>
      </c>
      <c r="B32" s="3">
        <v>1100</v>
      </c>
      <c r="C32" s="4"/>
    </row>
    <row r="33" spans="1:3" ht="15">
      <c r="A33" s="7" t="s">
        <v>22</v>
      </c>
      <c r="B33" s="3">
        <v>1200</v>
      </c>
      <c r="C33" s="4"/>
    </row>
    <row r="34" spans="1:3" ht="15">
      <c r="A34" s="8" t="s">
        <v>23</v>
      </c>
      <c r="B34" s="3">
        <v>1300</v>
      </c>
      <c r="C34" s="10">
        <v>6.68</v>
      </c>
    </row>
    <row r="35" spans="1:3" ht="26.25">
      <c r="A35" s="8" t="s">
        <v>36</v>
      </c>
      <c r="B35" s="3">
        <v>1400</v>
      </c>
      <c r="C35" s="4"/>
    </row>
    <row r="36" spans="1:3" ht="15">
      <c r="A36" s="8" t="s">
        <v>24</v>
      </c>
      <c r="B36" s="3"/>
      <c r="C36" s="4"/>
    </row>
    <row r="37" spans="1:3" ht="15">
      <c r="A37" s="7" t="s">
        <v>25</v>
      </c>
      <c r="B37" s="3">
        <v>1500</v>
      </c>
      <c r="C37" s="4"/>
    </row>
    <row r="38" spans="1:3" ht="15">
      <c r="A38" s="8" t="s">
        <v>15</v>
      </c>
      <c r="B38" s="3">
        <v>1510</v>
      </c>
      <c r="C38" s="10">
        <f>C31</f>
        <v>695.652528</v>
      </c>
    </row>
    <row r="39" spans="1:3" ht="15">
      <c r="A39" s="8" t="s">
        <v>26</v>
      </c>
      <c r="B39" s="3">
        <v>2000</v>
      </c>
      <c r="C39" s="10">
        <f>C34</f>
        <v>6.68</v>
      </c>
    </row>
    <row r="40" spans="1:3" ht="15">
      <c r="A40" s="7" t="s">
        <v>16</v>
      </c>
      <c r="B40" s="2">
        <v>2100</v>
      </c>
      <c r="C40" s="10">
        <f>C31/C5/12</f>
        <v>6.68</v>
      </c>
    </row>
    <row r="41" ht="15">
      <c r="A41" s="6" t="s">
        <v>27</v>
      </c>
    </row>
    <row r="42" ht="15">
      <c r="A42" s="6" t="s">
        <v>28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PageLayoutView="0" workbookViewId="0" topLeftCell="A1">
      <selection activeCell="C8" sqref="C8:C11"/>
    </sheetView>
  </sheetViews>
  <sheetFormatPr defaultColWidth="9.140625" defaultRowHeight="15"/>
  <cols>
    <col min="1" max="1" width="60.57421875" style="6" customWidth="1"/>
    <col min="2" max="2" width="9.140625" style="0" customWidth="1"/>
    <col min="3" max="3" width="8.00390625" style="0" bestFit="1" customWidth="1"/>
  </cols>
  <sheetData>
    <row r="1" spans="1:4" ht="18.75">
      <c r="A1" s="12" t="s">
        <v>37</v>
      </c>
      <c r="B1" s="12"/>
      <c r="C1" s="12"/>
      <c r="D1" s="1"/>
    </row>
    <row r="2" spans="1:4" ht="18.75">
      <c r="A2" s="13" t="s">
        <v>44</v>
      </c>
      <c r="B2" s="13"/>
      <c r="C2" s="13"/>
      <c r="D2" s="1"/>
    </row>
    <row r="3" spans="1:3" s="6" customFormat="1" ht="26.25">
      <c r="A3" s="5"/>
      <c r="B3" s="5" t="s">
        <v>29</v>
      </c>
      <c r="C3" s="11"/>
    </row>
    <row r="4" spans="1:3" ht="15">
      <c r="A4" s="7" t="s">
        <v>35</v>
      </c>
      <c r="B4" s="3"/>
      <c r="C4" s="4"/>
    </row>
    <row r="5" spans="1:3" ht="26.25">
      <c r="A5" s="8" t="s">
        <v>33</v>
      </c>
      <c r="B5" s="3">
        <v>100</v>
      </c>
      <c r="C5" s="4">
        <v>3.4649</v>
      </c>
    </row>
    <row r="6" spans="1:3" ht="15">
      <c r="A6" s="8" t="s">
        <v>0</v>
      </c>
      <c r="B6" s="3">
        <v>200</v>
      </c>
      <c r="C6" s="4"/>
    </row>
    <row r="7" spans="1:3" ht="26.25">
      <c r="A7" s="7" t="s">
        <v>1</v>
      </c>
      <c r="B7" s="3"/>
      <c r="C7" s="4"/>
    </row>
    <row r="8" spans="1:3" ht="15">
      <c r="A8" s="7" t="s">
        <v>2</v>
      </c>
      <c r="B8" s="3">
        <v>300</v>
      </c>
      <c r="C8" s="10">
        <f>(C31-C30-C18)/3</f>
        <v>61.675219999999996</v>
      </c>
    </row>
    <row r="9" spans="1:3" ht="26.25">
      <c r="A9" s="8" t="s">
        <v>3</v>
      </c>
      <c r="B9" s="3">
        <v>310</v>
      </c>
      <c r="C9" s="10">
        <f>(C8*60/100)*69.8/100</f>
        <v>25.829582135999996</v>
      </c>
    </row>
    <row r="10" spans="1:3" ht="15">
      <c r="A10" s="8" t="s">
        <v>4</v>
      </c>
      <c r="B10" s="3">
        <v>320</v>
      </c>
      <c r="C10" s="10">
        <f>C9*30.2/100</f>
        <v>7.800533805071998</v>
      </c>
    </row>
    <row r="11" spans="1:3" ht="15">
      <c r="A11" s="8" t="s">
        <v>5</v>
      </c>
      <c r="B11" s="3">
        <v>330</v>
      </c>
      <c r="C11" s="10">
        <f>C8-C9-C10</f>
        <v>28.045104058927997</v>
      </c>
    </row>
    <row r="12" spans="1:3" ht="26.25">
      <c r="A12" s="8" t="s">
        <v>6</v>
      </c>
      <c r="B12" s="3">
        <v>340</v>
      </c>
      <c r="C12" s="4"/>
    </row>
    <row r="13" spans="1:3" ht="15">
      <c r="A13" s="7" t="s">
        <v>7</v>
      </c>
      <c r="B13" s="3">
        <v>400</v>
      </c>
      <c r="C13" s="10">
        <f>C31-C30-C18-C8</f>
        <v>123.35043999999999</v>
      </c>
    </row>
    <row r="14" spans="1:3" ht="26.25">
      <c r="A14" s="8" t="s">
        <v>30</v>
      </c>
      <c r="B14" s="3">
        <v>410</v>
      </c>
      <c r="C14" s="10">
        <f>(C13*60/100)*69.8/100</f>
        <v>51.65916427199999</v>
      </c>
    </row>
    <row r="15" spans="1:3" ht="15">
      <c r="A15" s="8" t="s">
        <v>4</v>
      </c>
      <c r="B15" s="3">
        <v>420</v>
      </c>
      <c r="C15" s="10">
        <f>C14*30.2/100</f>
        <v>15.601067610143996</v>
      </c>
    </row>
    <row r="16" spans="1:3" ht="15">
      <c r="A16" s="8" t="s">
        <v>5</v>
      </c>
      <c r="B16" s="3">
        <v>430</v>
      </c>
      <c r="C16" s="10">
        <f>C13-C14-C15</f>
        <v>56.090208117855994</v>
      </c>
    </row>
    <row r="17" spans="1:3" ht="26.25">
      <c r="A17" s="8" t="s">
        <v>31</v>
      </c>
      <c r="B17" s="3">
        <v>440</v>
      </c>
      <c r="C17" s="9"/>
    </row>
    <row r="18" spans="1:3" ht="26.25">
      <c r="A18" s="7" t="s">
        <v>40</v>
      </c>
      <c r="B18" s="3">
        <v>500</v>
      </c>
      <c r="C18" s="10">
        <v>0</v>
      </c>
    </row>
    <row r="19" spans="1:3" ht="26.25">
      <c r="A19" s="8" t="s">
        <v>8</v>
      </c>
      <c r="B19" s="3">
        <v>510</v>
      </c>
      <c r="C19" s="10">
        <f>C18-C21-C20</f>
        <v>0</v>
      </c>
    </row>
    <row r="20" spans="1:3" ht="15">
      <c r="A20" s="8" t="s">
        <v>9</v>
      </c>
      <c r="B20" s="3">
        <v>520</v>
      </c>
      <c r="C20" s="10">
        <f>(C18-C21)*34/100</f>
        <v>0</v>
      </c>
    </row>
    <row r="21" spans="1:3" ht="15">
      <c r="A21" s="8" t="s">
        <v>5</v>
      </c>
      <c r="B21" s="3">
        <v>530</v>
      </c>
      <c r="C21" s="10">
        <f>C18/100*10</f>
        <v>0</v>
      </c>
    </row>
    <row r="22" spans="1:3" ht="15">
      <c r="A22" s="8" t="s">
        <v>10</v>
      </c>
      <c r="B22" s="3">
        <v>540</v>
      </c>
      <c r="C22" s="10"/>
    </row>
    <row r="23" spans="1:3" ht="15">
      <c r="A23" s="8" t="s">
        <v>11</v>
      </c>
      <c r="B23" s="3">
        <v>550</v>
      </c>
      <c r="C23" s="10"/>
    </row>
    <row r="24" spans="1:3" ht="26.25">
      <c r="A24" s="8" t="s">
        <v>32</v>
      </c>
      <c r="B24" s="3">
        <v>560</v>
      </c>
      <c r="C24" s="10"/>
    </row>
    <row r="25" spans="1:3" ht="15">
      <c r="A25" s="7" t="s">
        <v>17</v>
      </c>
      <c r="B25" s="3">
        <v>600</v>
      </c>
      <c r="C25" s="10"/>
    </row>
    <row r="26" spans="1:3" ht="15">
      <c r="A26" s="7" t="s">
        <v>18</v>
      </c>
      <c r="B26" s="3">
        <v>700</v>
      </c>
      <c r="C26" s="9"/>
    </row>
    <row r="27" spans="1:3" ht="15">
      <c r="A27" s="8" t="s">
        <v>12</v>
      </c>
      <c r="B27" s="3">
        <v>710</v>
      </c>
      <c r="C27" s="9"/>
    </row>
    <row r="28" spans="1:3" ht="15">
      <c r="A28" s="8" t="s">
        <v>13</v>
      </c>
      <c r="B28" s="3">
        <v>720</v>
      </c>
      <c r="C28" s="9"/>
    </row>
    <row r="29" spans="1:3" ht="15">
      <c r="A29" s="8" t="s">
        <v>14</v>
      </c>
      <c r="B29" s="3">
        <v>730</v>
      </c>
      <c r="C29" s="9"/>
    </row>
    <row r="30" spans="1:3" ht="15">
      <c r="A30" s="7" t="s">
        <v>20</v>
      </c>
      <c r="B30" s="3">
        <v>800</v>
      </c>
      <c r="C30" s="10">
        <f>C5*0.9*12</f>
        <v>37.42092</v>
      </c>
    </row>
    <row r="31" spans="1:3" ht="15">
      <c r="A31" s="7" t="s">
        <v>19</v>
      </c>
      <c r="B31" s="3">
        <v>1000</v>
      </c>
      <c r="C31" s="10">
        <f>C34*C5*12</f>
        <v>222.44657999999998</v>
      </c>
    </row>
    <row r="32" spans="1:3" ht="15">
      <c r="A32" s="7" t="s">
        <v>21</v>
      </c>
      <c r="B32" s="3">
        <v>1100</v>
      </c>
      <c r="C32" s="4"/>
    </row>
    <row r="33" spans="1:3" ht="15">
      <c r="A33" s="7" t="s">
        <v>22</v>
      </c>
      <c r="B33" s="3">
        <v>1200</v>
      </c>
      <c r="C33" s="4"/>
    </row>
    <row r="34" spans="1:3" ht="15">
      <c r="A34" s="8" t="s">
        <v>23</v>
      </c>
      <c r="B34" s="3">
        <v>1300</v>
      </c>
      <c r="C34" s="10">
        <v>5.35</v>
      </c>
    </row>
    <row r="35" spans="1:3" ht="26.25">
      <c r="A35" s="8" t="s">
        <v>36</v>
      </c>
      <c r="B35" s="3">
        <v>1400</v>
      </c>
      <c r="C35" s="4"/>
    </row>
    <row r="36" spans="1:3" ht="15">
      <c r="A36" s="8" t="s">
        <v>24</v>
      </c>
      <c r="B36" s="3"/>
      <c r="C36" s="4"/>
    </row>
    <row r="37" spans="1:3" ht="15">
      <c r="A37" s="7" t="s">
        <v>25</v>
      </c>
      <c r="B37" s="3">
        <v>1500</v>
      </c>
      <c r="C37" s="4"/>
    </row>
    <row r="38" spans="1:3" ht="15">
      <c r="A38" s="8" t="s">
        <v>15</v>
      </c>
      <c r="B38" s="3">
        <v>1510</v>
      </c>
      <c r="C38" s="10">
        <f>C31</f>
        <v>222.44657999999998</v>
      </c>
    </row>
    <row r="39" spans="1:3" ht="15">
      <c r="A39" s="8" t="s">
        <v>26</v>
      </c>
      <c r="B39" s="3">
        <v>2000</v>
      </c>
      <c r="C39" s="10">
        <f>C34</f>
        <v>5.35</v>
      </c>
    </row>
    <row r="40" spans="1:3" ht="15">
      <c r="A40" s="7" t="s">
        <v>16</v>
      </c>
      <c r="B40" s="2">
        <v>2100</v>
      </c>
      <c r="C40" s="10">
        <f>C31/C5/12</f>
        <v>5.349999999999999</v>
      </c>
    </row>
    <row r="41" ht="15">
      <c r="A41" s="6" t="s">
        <v>27</v>
      </c>
    </row>
    <row r="42" ht="15">
      <c r="A42" s="6" t="s">
        <v>28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PageLayoutView="0" workbookViewId="0" topLeftCell="A1">
      <selection activeCell="F31" sqref="F31"/>
    </sheetView>
  </sheetViews>
  <sheetFormatPr defaultColWidth="9.140625" defaultRowHeight="15"/>
  <cols>
    <col min="1" max="1" width="60.57421875" style="6" customWidth="1"/>
    <col min="2" max="2" width="9.140625" style="0" customWidth="1"/>
    <col min="3" max="3" width="8.00390625" style="0" bestFit="1" customWidth="1"/>
  </cols>
  <sheetData>
    <row r="1" spans="1:4" ht="18.75">
      <c r="A1" s="12" t="s">
        <v>37</v>
      </c>
      <c r="B1" s="12"/>
      <c r="C1" s="12"/>
      <c r="D1" s="1"/>
    </row>
    <row r="2" spans="1:4" ht="18.75">
      <c r="A2" s="13" t="s">
        <v>45</v>
      </c>
      <c r="B2" s="13"/>
      <c r="C2" s="13"/>
      <c r="D2" s="1"/>
    </row>
    <row r="3" spans="1:3" s="6" customFormat="1" ht="26.25">
      <c r="A3" s="5"/>
      <c r="B3" s="5" t="s">
        <v>29</v>
      </c>
      <c r="C3" s="11"/>
    </row>
    <row r="4" spans="1:3" ht="15">
      <c r="A4" s="7" t="s">
        <v>35</v>
      </c>
      <c r="B4" s="3"/>
      <c r="C4" s="4"/>
    </row>
    <row r="5" spans="1:3" ht="26.25">
      <c r="A5" s="8" t="s">
        <v>33</v>
      </c>
      <c r="B5" s="3">
        <v>100</v>
      </c>
      <c r="C5" s="4">
        <v>3.26895</v>
      </c>
    </row>
    <row r="6" spans="1:3" ht="15">
      <c r="A6" s="8" t="s">
        <v>0</v>
      </c>
      <c r="B6" s="3">
        <v>200</v>
      </c>
      <c r="C6" s="4"/>
    </row>
    <row r="7" spans="1:3" ht="26.25">
      <c r="A7" s="7" t="s">
        <v>1</v>
      </c>
      <c r="B7" s="3"/>
      <c r="C7" s="4"/>
    </row>
    <row r="8" spans="1:3" ht="15">
      <c r="A8" s="7" t="s">
        <v>2</v>
      </c>
      <c r="B8" s="3">
        <v>300</v>
      </c>
      <c r="C8" s="10">
        <f>(C31-C30-C18)/3</f>
        <v>76.75494599999998</v>
      </c>
    </row>
    <row r="9" spans="1:3" ht="26.25">
      <c r="A9" s="8" t="s">
        <v>3</v>
      </c>
      <c r="B9" s="3">
        <v>310</v>
      </c>
      <c r="C9" s="10">
        <f>(C8*60/100)*69.8/100</f>
        <v>32.14497138479999</v>
      </c>
    </row>
    <row r="10" spans="1:3" ht="15">
      <c r="A10" s="8" t="s">
        <v>4</v>
      </c>
      <c r="B10" s="3">
        <v>320</v>
      </c>
      <c r="C10" s="10">
        <f>C9*30.2/100</f>
        <v>9.707781358209596</v>
      </c>
    </row>
    <row r="11" spans="1:3" ht="15">
      <c r="A11" s="8" t="s">
        <v>5</v>
      </c>
      <c r="B11" s="3">
        <v>330</v>
      </c>
      <c r="C11" s="10">
        <f>C8-C9-C10</f>
        <v>34.902193256990394</v>
      </c>
    </row>
    <row r="12" spans="1:3" ht="26.25">
      <c r="A12" s="8" t="s">
        <v>6</v>
      </c>
      <c r="B12" s="3">
        <v>340</v>
      </c>
      <c r="C12" s="4"/>
    </row>
    <row r="13" spans="1:3" ht="15">
      <c r="A13" s="7" t="s">
        <v>7</v>
      </c>
      <c r="B13" s="3">
        <v>400</v>
      </c>
      <c r="C13" s="10">
        <f>C31-C30-C18-C8</f>
        <v>153.50989199999998</v>
      </c>
    </row>
    <row r="14" spans="1:3" ht="26.25">
      <c r="A14" s="8" t="s">
        <v>30</v>
      </c>
      <c r="B14" s="3">
        <v>410</v>
      </c>
      <c r="C14" s="10">
        <f>(C13*60/100)*69.8/100</f>
        <v>64.28994276959999</v>
      </c>
    </row>
    <row r="15" spans="1:3" ht="15">
      <c r="A15" s="8" t="s">
        <v>4</v>
      </c>
      <c r="B15" s="3">
        <v>420</v>
      </c>
      <c r="C15" s="10">
        <f>C14*30.2/100</f>
        <v>19.415562716419196</v>
      </c>
    </row>
    <row r="16" spans="1:3" ht="15">
      <c r="A16" s="8" t="s">
        <v>5</v>
      </c>
      <c r="B16" s="3">
        <v>430</v>
      </c>
      <c r="C16" s="10">
        <f>C13-C14-C15</f>
        <v>69.8043865139808</v>
      </c>
    </row>
    <row r="17" spans="1:3" ht="26.25">
      <c r="A17" s="8" t="s">
        <v>31</v>
      </c>
      <c r="B17" s="3">
        <v>440</v>
      </c>
      <c r="C17" s="9"/>
    </row>
    <row r="18" spans="1:3" ht="26.25">
      <c r="A18" s="7" t="s">
        <v>61</v>
      </c>
      <c r="B18" s="3">
        <v>500</v>
      </c>
      <c r="C18" s="10">
        <v>0</v>
      </c>
    </row>
    <row r="19" spans="1:3" ht="26.25">
      <c r="A19" s="8" t="s">
        <v>8</v>
      </c>
      <c r="B19" s="3">
        <v>510</v>
      </c>
      <c r="C19" s="10">
        <f>C18-C21-C20</f>
        <v>0</v>
      </c>
    </row>
    <row r="20" spans="1:3" ht="15">
      <c r="A20" s="8" t="s">
        <v>9</v>
      </c>
      <c r="B20" s="3">
        <v>520</v>
      </c>
      <c r="C20" s="10">
        <f>(C18-C21)*34/100</f>
        <v>0</v>
      </c>
    </row>
    <row r="21" spans="1:3" ht="15">
      <c r="A21" s="8" t="s">
        <v>5</v>
      </c>
      <c r="B21" s="3">
        <v>530</v>
      </c>
      <c r="C21" s="10">
        <f>C18/100*10</f>
        <v>0</v>
      </c>
    </row>
    <row r="22" spans="1:3" ht="15">
      <c r="A22" s="8" t="s">
        <v>10</v>
      </c>
      <c r="B22" s="3">
        <v>540</v>
      </c>
      <c r="C22" s="10"/>
    </row>
    <row r="23" spans="1:3" ht="15">
      <c r="A23" s="8" t="s">
        <v>11</v>
      </c>
      <c r="B23" s="3">
        <v>550</v>
      </c>
      <c r="C23" s="10"/>
    </row>
    <row r="24" spans="1:3" ht="26.25">
      <c r="A24" s="8" t="s">
        <v>32</v>
      </c>
      <c r="B24" s="3">
        <v>560</v>
      </c>
      <c r="C24" s="10"/>
    </row>
    <row r="25" spans="1:3" ht="15">
      <c r="A25" s="7" t="s">
        <v>17</v>
      </c>
      <c r="B25" s="3">
        <v>600</v>
      </c>
      <c r="C25" s="10"/>
    </row>
    <row r="26" spans="1:3" ht="15">
      <c r="A26" s="7" t="s">
        <v>18</v>
      </c>
      <c r="B26" s="3">
        <v>700</v>
      </c>
      <c r="C26" s="9"/>
    </row>
    <row r="27" spans="1:3" ht="15">
      <c r="A27" s="8" t="s">
        <v>12</v>
      </c>
      <c r="B27" s="3">
        <v>710</v>
      </c>
      <c r="C27" s="9"/>
    </row>
    <row r="28" spans="1:3" ht="15">
      <c r="A28" s="8" t="s">
        <v>13</v>
      </c>
      <c r="B28" s="3">
        <v>720</v>
      </c>
      <c r="C28" s="9"/>
    </row>
    <row r="29" spans="1:3" ht="15">
      <c r="A29" s="8" t="s">
        <v>14</v>
      </c>
      <c r="B29" s="3">
        <v>730</v>
      </c>
      <c r="C29" s="9"/>
    </row>
    <row r="30" spans="1:3" ht="15">
      <c r="A30" s="7" t="s">
        <v>20</v>
      </c>
      <c r="B30" s="3">
        <v>800</v>
      </c>
      <c r="C30" s="10">
        <f>C5*0.9*12</f>
        <v>35.30466</v>
      </c>
    </row>
    <row r="31" spans="1:3" ht="15">
      <c r="A31" s="7" t="s">
        <v>19</v>
      </c>
      <c r="B31" s="3">
        <v>1000</v>
      </c>
      <c r="C31" s="10">
        <f>C34*C5*12</f>
        <v>265.56949799999995</v>
      </c>
    </row>
    <row r="32" spans="1:3" ht="15">
      <c r="A32" s="7" t="s">
        <v>21</v>
      </c>
      <c r="B32" s="3">
        <v>1100</v>
      </c>
      <c r="C32" s="4"/>
    </row>
    <row r="33" spans="1:3" ht="15">
      <c r="A33" s="7" t="s">
        <v>22</v>
      </c>
      <c r="B33" s="3">
        <v>1200</v>
      </c>
      <c r="C33" s="4"/>
    </row>
    <row r="34" spans="1:3" ht="15">
      <c r="A34" s="8" t="s">
        <v>23</v>
      </c>
      <c r="B34" s="3">
        <v>1300</v>
      </c>
      <c r="C34" s="10">
        <v>6.77</v>
      </c>
    </row>
    <row r="35" spans="1:3" ht="26.25">
      <c r="A35" s="8" t="s">
        <v>36</v>
      </c>
      <c r="B35" s="3">
        <v>1400</v>
      </c>
      <c r="C35" s="4"/>
    </row>
    <row r="36" spans="1:3" ht="15">
      <c r="A36" s="8" t="s">
        <v>24</v>
      </c>
      <c r="B36" s="3"/>
      <c r="C36" s="4"/>
    </row>
    <row r="37" spans="1:3" ht="15">
      <c r="A37" s="7" t="s">
        <v>25</v>
      </c>
      <c r="B37" s="3">
        <v>1500</v>
      </c>
      <c r="C37" s="4"/>
    </row>
    <row r="38" spans="1:3" ht="15">
      <c r="A38" s="8" t="s">
        <v>15</v>
      </c>
      <c r="B38" s="3">
        <v>1510</v>
      </c>
      <c r="C38" s="10">
        <f>C31</f>
        <v>265.56949799999995</v>
      </c>
    </row>
    <row r="39" spans="1:3" ht="15">
      <c r="A39" s="8" t="s">
        <v>26</v>
      </c>
      <c r="B39" s="3">
        <v>2000</v>
      </c>
      <c r="C39" s="10">
        <f>C34</f>
        <v>6.77</v>
      </c>
    </row>
    <row r="40" spans="1:3" ht="15">
      <c r="A40" s="7" t="s">
        <v>16</v>
      </c>
      <c r="B40" s="2">
        <v>2100</v>
      </c>
      <c r="C40" s="10">
        <f>C31/C5/12</f>
        <v>6.77</v>
      </c>
    </row>
    <row r="41" ht="15">
      <c r="A41" s="6" t="s">
        <v>27</v>
      </c>
    </row>
    <row r="42" ht="15">
      <c r="A42" s="6" t="s">
        <v>28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60" zoomScalePageLayoutView="0" workbookViewId="0" topLeftCell="A1">
      <selection activeCell="D12" sqref="D12"/>
    </sheetView>
  </sheetViews>
  <sheetFormatPr defaultColWidth="9.140625" defaultRowHeight="15"/>
  <cols>
    <col min="1" max="1" width="60.57421875" style="6" customWidth="1"/>
    <col min="2" max="2" width="9.140625" style="0" customWidth="1"/>
    <col min="3" max="3" width="7.00390625" style="0" bestFit="1" customWidth="1"/>
  </cols>
  <sheetData>
    <row r="1" spans="1:4" ht="18.75">
      <c r="A1" s="12" t="s">
        <v>37</v>
      </c>
      <c r="B1" s="12"/>
      <c r="C1" s="12"/>
      <c r="D1" s="1"/>
    </row>
    <row r="2" spans="1:4" ht="18.75">
      <c r="A2" s="13" t="s">
        <v>46</v>
      </c>
      <c r="B2" s="13"/>
      <c r="C2" s="13"/>
      <c r="D2" s="1"/>
    </row>
    <row r="3" spans="1:3" s="6" customFormat="1" ht="26.25">
      <c r="A3" s="5"/>
      <c r="B3" s="5" t="s">
        <v>29</v>
      </c>
      <c r="C3" s="11"/>
    </row>
    <row r="4" spans="1:3" ht="15">
      <c r="A4" s="7" t="s">
        <v>35</v>
      </c>
      <c r="B4" s="3"/>
      <c r="C4" s="4"/>
    </row>
    <row r="5" spans="1:3" ht="26.25">
      <c r="A5" s="8" t="s">
        <v>33</v>
      </c>
      <c r="B5" s="3">
        <v>100</v>
      </c>
      <c r="C5" s="4">
        <v>0.3084</v>
      </c>
    </row>
    <row r="6" spans="1:3" ht="15">
      <c r="A6" s="8" t="s">
        <v>0</v>
      </c>
      <c r="B6" s="3">
        <v>200</v>
      </c>
      <c r="C6" s="4"/>
    </row>
    <row r="7" spans="1:3" ht="26.25">
      <c r="A7" s="7" t="s">
        <v>1</v>
      </c>
      <c r="B7" s="3"/>
      <c r="C7" s="4"/>
    </row>
    <row r="8" spans="1:3" ht="15">
      <c r="A8" s="7" t="s">
        <v>2</v>
      </c>
      <c r="B8" s="3">
        <v>300</v>
      </c>
      <c r="C8" s="10">
        <f>(C31-C30-C18)</f>
        <v>15.691392</v>
      </c>
    </row>
    <row r="9" spans="1:3" ht="26.25">
      <c r="A9" s="8" t="s">
        <v>3</v>
      </c>
      <c r="B9" s="3">
        <v>310</v>
      </c>
      <c r="C9" s="10">
        <f>C8-C11-C10</f>
        <v>6.213791231999999</v>
      </c>
    </row>
    <row r="10" spans="1:3" ht="15">
      <c r="A10" s="8" t="s">
        <v>4</v>
      </c>
      <c r="B10" s="3">
        <v>320</v>
      </c>
      <c r="C10" s="10">
        <f>(C8-C11)*34/100</f>
        <v>3.2010439679999996</v>
      </c>
    </row>
    <row r="11" spans="1:3" ht="15">
      <c r="A11" s="8" t="s">
        <v>5</v>
      </c>
      <c r="B11" s="3">
        <v>330</v>
      </c>
      <c r="C11" s="10">
        <f>C8/100*40</f>
        <v>6.276556800000001</v>
      </c>
    </row>
    <row r="12" spans="1:3" ht="26.25">
      <c r="A12" s="8" t="s">
        <v>6</v>
      </c>
      <c r="B12" s="3">
        <v>340</v>
      </c>
      <c r="C12" s="4"/>
    </row>
    <row r="13" spans="1:3" ht="15">
      <c r="A13" s="7" t="s">
        <v>7</v>
      </c>
      <c r="B13" s="3">
        <v>400</v>
      </c>
      <c r="C13" s="10">
        <f>C31-C30-C18-C8</f>
        <v>0</v>
      </c>
    </row>
    <row r="14" spans="1:3" ht="26.25">
      <c r="A14" s="8" t="s">
        <v>30</v>
      </c>
      <c r="B14" s="3">
        <v>410</v>
      </c>
      <c r="C14" s="10">
        <f>C13-C16-C15</f>
        <v>0</v>
      </c>
    </row>
    <row r="15" spans="1:3" ht="15">
      <c r="A15" s="8" t="s">
        <v>4</v>
      </c>
      <c r="B15" s="3">
        <v>420</v>
      </c>
      <c r="C15" s="10">
        <f>(C13-C16)*34/100</f>
        <v>0</v>
      </c>
    </row>
    <row r="16" spans="1:3" ht="15">
      <c r="A16" s="8" t="s">
        <v>5</v>
      </c>
      <c r="B16" s="3">
        <v>430</v>
      </c>
      <c r="C16" s="10">
        <f>C13/100*40</f>
        <v>0</v>
      </c>
    </row>
    <row r="17" spans="1:3" ht="26.25">
      <c r="A17" s="8" t="s">
        <v>31</v>
      </c>
      <c r="B17" s="3">
        <v>440</v>
      </c>
      <c r="C17" s="9"/>
    </row>
    <row r="18" spans="1:3" ht="26.25">
      <c r="A18" s="7" t="s">
        <v>40</v>
      </c>
      <c r="B18" s="3">
        <v>500</v>
      </c>
      <c r="C18" s="10">
        <v>0</v>
      </c>
    </row>
    <row r="19" spans="1:3" ht="26.25">
      <c r="A19" s="8" t="s">
        <v>8</v>
      </c>
      <c r="B19" s="3">
        <v>510</v>
      </c>
      <c r="C19" s="10">
        <f>C18-C21-C20</f>
        <v>0</v>
      </c>
    </row>
    <row r="20" spans="1:3" ht="15">
      <c r="A20" s="8" t="s">
        <v>9</v>
      </c>
      <c r="B20" s="3">
        <v>520</v>
      </c>
      <c r="C20" s="10">
        <f>(C18-C21)*34/100</f>
        <v>0</v>
      </c>
    </row>
    <row r="21" spans="1:3" ht="15">
      <c r="A21" s="8" t="s">
        <v>5</v>
      </c>
      <c r="B21" s="3">
        <v>530</v>
      </c>
      <c r="C21" s="10">
        <f>C18/100*10</f>
        <v>0</v>
      </c>
    </row>
    <row r="22" spans="1:3" ht="15">
      <c r="A22" s="8" t="s">
        <v>10</v>
      </c>
      <c r="B22" s="3">
        <v>540</v>
      </c>
      <c r="C22" s="10"/>
    </row>
    <row r="23" spans="1:3" ht="15">
      <c r="A23" s="8" t="s">
        <v>11</v>
      </c>
      <c r="B23" s="3">
        <v>550</v>
      </c>
      <c r="C23" s="10"/>
    </row>
    <row r="24" spans="1:3" ht="26.25">
      <c r="A24" s="8" t="s">
        <v>32</v>
      </c>
      <c r="B24" s="3">
        <v>560</v>
      </c>
      <c r="C24" s="10"/>
    </row>
    <row r="25" spans="1:3" ht="15">
      <c r="A25" s="7" t="s">
        <v>17</v>
      </c>
      <c r="B25" s="3">
        <v>600</v>
      </c>
      <c r="C25" s="10"/>
    </row>
    <row r="26" spans="1:3" ht="15">
      <c r="A26" s="7" t="s">
        <v>18</v>
      </c>
      <c r="B26" s="3">
        <v>700</v>
      </c>
      <c r="C26" s="9"/>
    </row>
    <row r="27" spans="1:3" ht="15">
      <c r="A27" s="8" t="s">
        <v>12</v>
      </c>
      <c r="B27" s="3">
        <v>710</v>
      </c>
      <c r="C27" s="9"/>
    </row>
    <row r="28" spans="1:3" ht="15">
      <c r="A28" s="8" t="s">
        <v>13</v>
      </c>
      <c r="B28" s="3">
        <v>720</v>
      </c>
      <c r="C28" s="9"/>
    </row>
    <row r="29" spans="1:3" ht="15">
      <c r="A29" s="8" t="s">
        <v>14</v>
      </c>
      <c r="B29" s="3">
        <v>730</v>
      </c>
      <c r="C29" s="9"/>
    </row>
    <row r="30" spans="1:3" ht="15">
      <c r="A30" s="7" t="s">
        <v>20</v>
      </c>
      <c r="B30" s="3">
        <v>800</v>
      </c>
      <c r="C30" s="10">
        <f>C5*0.9*12</f>
        <v>3.3307200000000003</v>
      </c>
    </row>
    <row r="31" spans="1:3" ht="15">
      <c r="A31" s="7" t="s">
        <v>19</v>
      </c>
      <c r="B31" s="3">
        <v>1000</v>
      </c>
      <c r="C31" s="10">
        <f>C34*C5*12</f>
        <v>19.022112</v>
      </c>
    </row>
    <row r="32" spans="1:3" ht="15">
      <c r="A32" s="7" t="s">
        <v>21</v>
      </c>
      <c r="B32" s="3">
        <v>1100</v>
      </c>
      <c r="C32" s="4"/>
    </row>
    <row r="33" spans="1:3" ht="15">
      <c r="A33" s="7" t="s">
        <v>22</v>
      </c>
      <c r="B33" s="3">
        <v>1200</v>
      </c>
      <c r="C33" s="4"/>
    </row>
    <row r="34" spans="1:3" ht="15">
      <c r="A34" s="8" t="s">
        <v>23</v>
      </c>
      <c r="B34" s="3">
        <v>1300</v>
      </c>
      <c r="C34" s="10">
        <v>5.14</v>
      </c>
    </row>
    <row r="35" spans="1:3" ht="26.25">
      <c r="A35" s="8" t="s">
        <v>36</v>
      </c>
      <c r="B35" s="3">
        <v>1400</v>
      </c>
      <c r="C35" s="4"/>
    </row>
    <row r="36" spans="1:3" ht="15">
      <c r="A36" s="8" t="s">
        <v>24</v>
      </c>
      <c r="B36" s="3"/>
      <c r="C36" s="4"/>
    </row>
    <row r="37" spans="1:3" ht="15">
      <c r="A37" s="7" t="s">
        <v>25</v>
      </c>
      <c r="B37" s="3">
        <v>1500</v>
      </c>
      <c r="C37" s="4"/>
    </row>
    <row r="38" spans="1:3" ht="15">
      <c r="A38" s="8" t="s">
        <v>15</v>
      </c>
      <c r="B38" s="3">
        <v>1510</v>
      </c>
      <c r="C38" s="10">
        <f>C31</f>
        <v>19.022112</v>
      </c>
    </row>
    <row r="39" spans="1:3" ht="15">
      <c r="A39" s="8" t="s">
        <v>26</v>
      </c>
      <c r="B39" s="3">
        <v>2000</v>
      </c>
      <c r="C39" s="10">
        <f>C34</f>
        <v>5.14</v>
      </c>
    </row>
    <row r="40" spans="1:3" ht="15">
      <c r="A40" s="7" t="s">
        <v>16</v>
      </c>
      <c r="B40" s="2">
        <v>2100</v>
      </c>
      <c r="C40" s="10">
        <f>C31/C5/12</f>
        <v>5.14</v>
      </c>
    </row>
    <row r="41" ht="15">
      <c r="A41" s="6" t="s">
        <v>27</v>
      </c>
    </row>
    <row r="42" ht="15">
      <c r="A42" s="6" t="s">
        <v>28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2012-05-02T08:19:09Z</dcterms:modified>
  <cp:category/>
  <cp:version/>
  <cp:contentType/>
  <cp:contentStatus/>
</cp:coreProperties>
</file>